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\\nas\Korisnici\Danijela\Documents\LIŽNJAN\PRORAČUN\2023 godišnji izvještaj o izvršenju proračuna\"/>
    </mc:Choice>
  </mc:AlternateContent>
  <xr:revisionPtr revIDLastSave="0" documentId="13_ncr:1_{834F118D-023C-4194-98B8-5E76A0C8E2C8}" xr6:coauthVersionLast="47" xr6:coauthVersionMax="47" xr10:uidLastSave="{00000000-0000-0000-0000-000000000000}"/>
  <bookViews>
    <workbookView xWindow="-114" yWindow="-114" windowWidth="27602" windowHeight="15027" xr2:uid="{00000000-000D-0000-FFFF-FFFF00000000}"/>
  </bookViews>
  <sheets>
    <sheet name="Primljena jamstva " sheetId="2" r:id="rId1"/>
    <sheet name="Dana jamstva" sheetId="3" r:id="rId2"/>
  </sheets>
  <definedNames>
    <definedName name="_xlnm._FilterDatabase" localSheetId="1" hidden="1">'Dana jamstva'!#REF!</definedName>
    <definedName name="_xlnm._FilterDatabase" localSheetId="0" hidden="1">'Primljena jamstva '!$A$5:$J$62</definedName>
    <definedName name="_Hlk15368019" localSheetId="0">'Primljena jamstva '!#REF!</definedName>
    <definedName name="_xlnm.Print_Area" localSheetId="0">'Primljena jamstva '!$A$1:$J$71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3" l="1"/>
  <c r="E9" i="3"/>
  <c r="E8" i="3"/>
  <c r="E7" i="3"/>
  <c r="E6" i="3"/>
  <c r="E5" i="3"/>
  <c r="F67" i="2" l="1"/>
  <c r="F64" i="2"/>
  <c r="F70" i="2" s="1"/>
  <c r="F34" i="2"/>
  <c r="F35" i="2"/>
  <c r="F37" i="2"/>
  <c r="F38" i="2"/>
  <c r="F39" i="2"/>
  <c r="F40" i="2"/>
  <c r="F42" i="2"/>
  <c r="F43" i="2"/>
  <c r="F44" i="2"/>
  <c r="F46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4" i="2"/>
  <c r="F25" i="2"/>
  <c r="F26" i="2"/>
  <c r="F27" i="2"/>
  <c r="F28" i="2"/>
  <c r="F29" i="2"/>
  <c r="F30" i="2"/>
  <c r="F32" i="2"/>
  <c r="F33" i="2"/>
  <c r="F7" i="2"/>
  <c r="F6" i="2"/>
  <c r="E66" i="2"/>
  <c r="E65" i="2"/>
  <c r="E23" i="2"/>
  <c r="F23" i="2" s="1"/>
  <c r="E47" i="2"/>
  <c r="F47" i="2" s="1"/>
  <c r="E45" i="2"/>
  <c r="F45" i="2" s="1"/>
  <c r="E41" i="2"/>
  <c r="F41" i="2" s="1"/>
  <c r="E36" i="2"/>
  <c r="F36" i="2" s="1"/>
  <c r="E31" i="2"/>
  <c r="F31" i="2" s="1"/>
  <c r="E11" i="3"/>
  <c r="F62" i="2" l="1"/>
  <c r="F71" i="2" s="1"/>
  <c r="E62" i="2"/>
</calcChain>
</file>

<file path=xl/sharedStrings.xml><?xml version="1.0" encoding="utf-8"?>
<sst xmlns="http://schemas.openxmlformats.org/spreadsheetml/2006/main" count="366" uniqueCount="232">
  <si>
    <t>Red.br.</t>
  </si>
  <si>
    <t>Napomena</t>
  </si>
  <si>
    <t>Instrument osiguranja</t>
  </si>
  <si>
    <t>Iznos primljenog jamstva</t>
  </si>
  <si>
    <t>Davatelj jamstva</t>
  </si>
  <si>
    <t>Namjena</t>
  </si>
  <si>
    <t>Dokument</t>
  </si>
  <si>
    <t>Rok važenja</t>
  </si>
  <si>
    <t>1.</t>
  </si>
  <si>
    <t>UGOVOR</t>
  </si>
  <si>
    <t>2.</t>
  </si>
  <si>
    <t>3.</t>
  </si>
  <si>
    <t>Datum izdavanja jamstva</t>
  </si>
  <si>
    <t>Iznos danog jamstva</t>
  </si>
  <si>
    <t>Primatelj jamstva</t>
  </si>
  <si>
    <t>Ministarstvo regionalnog razvoja i fondova Europske unije</t>
  </si>
  <si>
    <t>UKUPNO DANI INSTRUMENTI OSIGURANJA PLAĆANJA</t>
  </si>
  <si>
    <t>OBIČNA ZADUŽNICA OV-7627/2019 OVJERA J.B. KRAJCAR , PULA</t>
  </si>
  <si>
    <t>ISTARSKA ŽUPANIJA, UPRAVNI ODJEL ZA ODRŽIVI RAZVOJ, FLANATIČKA 29, OIB 90017522601</t>
  </si>
  <si>
    <t>KLASA: 401-01/18-01/07) Ugovor o načinu i povratu sredstava za kreditno zaduženje Iž za izgradnju ŽCGO Kaštijun</t>
  </si>
  <si>
    <t>Sporazum</t>
  </si>
  <si>
    <t>BJANKO ZADUŽNICA  OV-6165/20209 OVJERA J.B. KRAJCAR, PULA</t>
  </si>
  <si>
    <t>Sredstvo osiguranja naplate po dugoročnom kreditu za financiranje izgradnje djčjeg vrtića, br 86/2020-DPVPJS</t>
  </si>
  <si>
    <t>Ugovor o dugoročnom kreditu</t>
  </si>
  <si>
    <t>do  otplate kredita</t>
  </si>
  <si>
    <t>HRVASTKA POŠTANSKA BANKA D.D. , ZAGREB, JURIŠIĆEVA 4, oib 87939104217</t>
  </si>
  <si>
    <t>OBIČNA ZADUŽNICA  OV-6166/2020 OVJERA J.B. KRAJCAR, PULA</t>
  </si>
  <si>
    <t>BJANKO MJENICA S OČITOVANJEM  DO IZNOSA KREDITA   OV-6167/2020 OVJERA J.B. KRAJCAR, PULA</t>
  </si>
  <si>
    <t>BJANKO ZADUŽNICA OV-4380/2021 J.B. ŽELJKO VALENTA PULA</t>
  </si>
  <si>
    <t>Jamstvo po ugovoru</t>
  </si>
  <si>
    <t>206-f-bs-106534/2021-18</t>
  </si>
  <si>
    <t>206-f-bs-106534/2021-19</t>
  </si>
  <si>
    <t>BJANKO ZADUŽNICA OV-4381/2021 J.B. ŽELJKO VALENTA PULA</t>
  </si>
  <si>
    <t>datum primitka/upisa</t>
  </si>
  <si>
    <t>nije dostavljen podatak</t>
  </si>
  <si>
    <t>CESTA D.O.O., OIB: 11100535105</t>
  </si>
  <si>
    <t xml:space="preserve"> OV-4660/14 J.B. NANSI KOPIĆ, BJANKO ZADUŽNICA</t>
  </si>
  <si>
    <t xml:space="preserve"> OV-4661/14 J.B. NANSI KOPIĆ, BJANKO ZADUŽNICA</t>
  </si>
  <si>
    <t>nije dostupno</t>
  </si>
  <si>
    <t>Rješenje</t>
  </si>
  <si>
    <t>do naplate</t>
  </si>
  <si>
    <t>Datum  jamstva</t>
  </si>
  <si>
    <t>Rješenje o komunalnom doprinosu - osiguranje plaćanja - POREZNI POSTUPAK</t>
  </si>
  <si>
    <t>T.O. TANJA VL. TANJA SOLDO, oib:23130082783</t>
  </si>
  <si>
    <t xml:space="preserve">BJANKO ZADUŽNICA ov-6597/16  JB KRAJCAR </t>
  </si>
  <si>
    <t>Ugovor o zakupu poslovnog prostora</t>
  </si>
  <si>
    <t>GEOPROJEKT D.D. OPATIJA, NOVA CESTA 224/2, OIB: 90505898082</t>
  </si>
  <si>
    <t>BJANKO ZADUŽNICA OV-6504/16 J.B. ROBERT BELETIĆ, OPATIJA</t>
  </si>
  <si>
    <t xml:space="preserve">Ugovor KL: 361-01/16-01/13, izradu katastarskih podloga i izmjera  za uknjižbu postojećih nerazvrstanih cesta  za katastarsku općinu Šišan </t>
  </si>
  <si>
    <t>BJANKO ZADUŽNICA OV-6503/16 J.B. ROBERT BELETIĆ, OPATIJA</t>
  </si>
  <si>
    <t xml:space="preserve">Ugovor KL: 361-01/16-01/11, izradu katastarskih podloga i izmjera  za uknjižbu postojećih nerazvrstanih cesta  za katastarsku općinu Pula - naselje Jadreški 
</t>
  </si>
  <si>
    <t>BJANKO ZADUŽNICA OV-6505/16 J.B. ROBERT BELETIĆ, OPATIJA</t>
  </si>
  <si>
    <t xml:space="preserve">Ugovor KL: 361-01/16-01/12, izradu katastarskih podloga i izmjera  za uknjižbu postojećih nerazvrstanih cesta  za katastarsku općinu Pula - Vaselje valtura
</t>
  </si>
  <si>
    <t xml:space="preserve"> ZADUŽNICA OV-4528/2018 JB KUKUČKA</t>
  </si>
  <si>
    <t>VINTIJAN D.O.O., VINTIJAN 26, OIB 34299735778</t>
  </si>
  <si>
    <t>TGT ADRIATIK D.O.O., ZADARSKA 18, PULA, OIB: 1668762020362</t>
  </si>
  <si>
    <t>BJANKO ZADUŽNICA OV-39590/19 J.B. MIRNA PLIŠKO</t>
  </si>
  <si>
    <t>Ugovor plaža Salbunić</t>
  </si>
  <si>
    <t>BJANKO ZADUŽNICA OV-3949/19 J.B. MIRNA PLIŠKO</t>
  </si>
  <si>
    <t>ZADUŽNICA OV-1713/19 J.B. SONJA OBROVAC SKIRA</t>
  </si>
  <si>
    <t xml:space="preserve">Ugovor o jav.nab. Radova energetska obnova škole Valtura kl: 360-01/19-01/4 </t>
  </si>
  <si>
    <t>60 mjeseci od primopredaje/okončanog obračuna</t>
  </si>
  <si>
    <t>IDEA PROJEKT D.O.O. FLANATIČKA 25, PULA, oib: 02257101341</t>
  </si>
  <si>
    <t>ZADUŽNICA OV-2911/19 J.B. SONJA OBROVAC SKIRA</t>
  </si>
  <si>
    <t>Jamstvo za otklanajnje nedostataka - škola u Šišanu, kl: 360-01/19-01/6</t>
  </si>
  <si>
    <t>60 mjeseci od primopredaje</t>
  </si>
  <si>
    <t>TANJA TRGOVINA J.D.O.O, KVART MIMOZA 47, VALBANDON, OIB: 12975499061</t>
  </si>
  <si>
    <t>BJANKO  ZADUŽNICA OV-206/2020 JB KRAJCAR</t>
  </si>
  <si>
    <t>zakup poslovnog prostora</t>
  </si>
  <si>
    <t>FIREWORKS J.D.O.O., PLEKUTI 5, ŠIŠAN, oib: 75954675658</t>
  </si>
  <si>
    <t>BJANKO ZADUŽNICA OV-7145/2019 JB MARINA PAIĆ ČERIN</t>
  </si>
  <si>
    <t>koncesijska odobrenja</t>
  </si>
  <si>
    <t>BJANKO ZADUŽNICA OV-7144/2019 JB MARINA PAIĆ ČERIN</t>
  </si>
  <si>
    <t>TERRA-KOP VL. MARIO VALENTIĆ, ŠTRPED 22, VINKURAN, OIB: 38081329115</t>
  </si>
  <si>
    <t>BJANKO ZADUŽNICA OV-2831/2020 J.B. MARINA PAIĆ ČERIN</t>
  </si>
  <si>
    <t>izvođenje radova plaža Salbunić - faza 2</t>
  </si>
  <si>
    <t>1 godina od primopredaje</t>
  </si>
  <si>
    <t>VIA ING D.O.O., DOBRICHEVA 30, PULA, OIB 93874487104</t>
  </si>
  <si>
    <t>BJANKO ZADUŽNICA OV-1774/2020 J.B. MARINA PAIĆ ČERIN</t>
  </si>
  <si>
    <t>ugovor o izradi projektne dokumentacije za rekonstrukciju dijela LC 50177 Galiola-Kuje</t>
  </si>
  <si>
    <t>FUSIO D.O.O., BUIĆI 60, POREČ, OIB 95345244091</t>
  </si>
  <si>
    <t>DVIJE ZADUŽNCE OV-1800/20 I OV-1799/20 JB ANKA POROPRAT</t>
  </si>
  <si>
    <t>JN-opremanje dječjeg vrtića u  Ližnjanu, kl:406-01/20-01-05</t>
  </si>
  <si>
    <t>120 mjeseci od primopredaje</t>
  </si>
  <si>
    <t>ZADUŽNICA OV-1940/2019 J.B. IVANA HERCEG ZAGREB</t>
  </si>
  <si>
    <t>URBANISTICA D.O.O., ZAGREB, TRG BANA J.JELAČIĆA 4/3 OIB 42857246988</t>
  </si>
  <si>
    <t>UG. 350-02/18-01/163 IZRADA IZMJENA I DOPUNA PROSTORNOG PLANA UREĐENJA OPĆINE LIŽNJAN</t>
  </si>
  <si>
    <t>Z-EL D.O.O. SESVETE, INDUSTRIJSKA CESTA 28, OIB 11374156664</t>
  </si>
  <si>
    <t>ZADUŽNICA OV-5562/2020 JB IGNAC VUGEK, SESEVETE</t>
  </si>
  <si>
    <t>ugovor - opremanje dječjeg vrtića u Ližnjanu</t>
  </si>
  <si>
    <t>STUDENAC D.O.O., OMIŠ, OIB 02023029348</t>
  </si>
  <si>
    <t>KRISJTIJAN BILE , OBRT BILE M&amp;K, OIB 64151209179</t>
  </si>
  <si>
    <t>BJANKO ZADUŽNICA OV-4654/2020 JB MIRJANA POPOVAC SPLIT</t>
  </si>
  <si>
    <t>BJANKO ZADUŽNICA OV-4770/2020 J.B. MARINA PAIĆ ČERIN</t>
  </si>
  <si>
    <t>jamstvo za otklanjanje nedostataka JN-27-20</t>
  </si>
  <si>
    <t>1 godina od  okon.sit.</t>
  </si>
  <si>
    <t>HEP ESCO D.O.O., UL.GRADA VUKOVARA 37, ZAGREB, OIB 21361729232</t>
  </si>
  <si>
    <t xml:space="preserve">ANEKS GARANCIJE BR. 200400774 ZAGREBAČKA BANKA </t>
  </si>
  <si>
    <t>U POSTUPKU JN 2019/S OF2-004919, jamstvo za ozbiljnost  ponude</t>
  </si>
  <si>
    <t>ZADUŽNICA OV-412/19 J.B. SONJA OBROVAC SKIRA</t>
  </si>
  <si>
    <t>kl 401-01/20-01/11 jamstvo za otklanjanje nedostataka u jamstvenom roku - energetska obnova škole u  Valturi</t>
  </si>
  <si>
    <t>CESTA D.O.O., PULA, OIB: 11100535105</t>
  </si>
  <si>
    <t>BJANKO ZADUŽNICA OV-15687/2020 JB NANSI KOPIĆ</t>
  </si>
  <si>
    <t>jamstvo za dobro ispunjenje ugovora , održavanje nerazvrstanih cesta za 2020 kl: 022-06/20-01/94</t>
  </si>
  <si>
    <t>dvije bjanko zadužnice                                                 OV-5695/2020 I OV -5694/2020 JB IVAN REGVAT, MIRNA PLIŠKO</t>
  </si>
  <si>
    <t xml:space="preserve">JAMSTVO ZA OTKLANJANJE NEDOSTATAKA U JAMSTVENOM ROKU - IZGRADNJA EUROPSKE CESTE </t>
  </si>
  <si>
    <t>BJANKO ZADUŽNICA OV-8470/2020 J.B. MARINA PAIĆ ČERIN</t>
  </si>
  <si>
    <t>1 godina od okončane situacije</t>
  </si>
  <si>
    <t>jamstvo za otklanjanje nedostataka u jamstvenom roku, JN 140-20 uređenje parkirališta u naselju Muntić kod groblja</t>
  </si>
  <si>
    <t>3.a</t>
  </si>
  <si>
    <t>do isplate po sporazumu (31.12.2036)</t>
  </si>
  <si>
    <t>2.a  Primljena jamstva, garancije, instrumenti osiguranja plaćanja - integralna evidncija, prijepis iz knjige danih i primljenih garancija (imovina)</t>
  </si>
  <si>
    <t>ZADUŽNICA OV-2685/20 J.B. SONJA OBROVAC SKIRA</t>
  </si>
  <si>
    <t>kl 406-01/20-04-04 u urbr 8 jamstvo  uredno ispunjenje ugovora - rekonstrukcija društvenog doma u Valturi</t>
  </si>
  <si>
    <t>BJANKO ZADUŽNICA OV-20468/2020 J.B. NANSI KOPIĆ</t>
  </si>
  <si>
    <t>BJANKO ZADUŽNICA OV-20467/2020 J.B. NANSI KOPIĆ</t>
  </si>
  <si>
    <t>UGOVOR O POVJERAVANJU OBAVLJANJA KOMUNALNE DJELATNOSTI ODRŽAVANJA JAVNE RASVJETE NA PODRUČJU OPĆINE LIŽNJAN-LISIGNANO</t>
  </si>
  <si>
    <t xml:space="preserve">LIČILAC D.O.O., DUKIĆEVA ULICA 29/F, PULA , OIB: 73018544076 </t>
  </si>
  <si>
    <t>BJANKO ZADUŽNICA OV-6899/2020 J.B. MIRNA PLIŠKO</t>
  </si>
  <si>
    <t>minimalno 12 mj od ispostave okončane situacije</t>
  </si>
  <si>
    <t>URBANA OPREMA D.O.O., RIJEKA, ULICA TINA UJEVIĆA 30, OIB: 64858179216</t>
  </si>
  <si>
    <t>BJANKO ZADUŽNICA OV 2036/2020 J.B. OLGA SOKOLIĆ OŽBOLT</t>
  </si>
  <si>
    <t>Nabava JN-26-20 nabava solarnih lampi i rsvjetnih stupova -  jamstvo za otklanjanje nedostataka u jamstvenom roku</t>
  </si>
  <si>
    <t>Ugovor kl: 361-01/20-01/39 jamstvo za uredno izvršenje ugovora - izgradanja usporivača prometa - jamstveni rok</t>
  </si>
  <si>
    <t>3 godine od ispostave konačnog obračuna</t>
  </si>
  <si>
    <t>Red.   br. iz Evidencije</t>
  </si>
  <si>
    <t>PULS EVENTS J.DO.O., LIŽNJAN, JADREŠKI 31, OIB: 14496596289</t>
  </si>
  <si>
    <t>BJANKO ZADUŽNICA OV-7873/21 J.B. NANSI KOPIĆ</t>
  </si>
  <si>
    <t>Ugovor o jednostavnoj nabavi - izgradnja staze Sv. Stipana kl.406-03/21-01/13 , jamstvo za otklanjanje nedostataka u jamstvenom roku</t>
  </si>
  <si>
    <t>PETEH TOKARSKI OBRT, MEDULINSKA CESTA 69, PILA, OIB 12389969163</t>
  </si>
  <si>
    <t>Ugovor o radovima uređenja staze i rekr.površine uz Lokvu Šišan KL: 406-03/21-01/11</t>
  </si>
  <si>
    <t>12 mjeseci od primopredaje radova</t>
  </si>
  <si>
    <t xml:space="preserve"> ZADUŽNICA OV-3102/21 J.B. MARINA PAIĆ ČERIN</t>
  </si>
  <si>
    <t>OBRT DANIJEL VL. DANIJEL CUKON, MUTVORAN 15, MARČANA, oib: 65513038705</t>
  </si>
  <si>
    <t>BJANKO ZADUŽNICA OV-10309/21 J.B. NANSI KOPIĆ</t>
  </si>
  <si>
    <t>Ugovor o kom.djelatn.održavanja nerazvrstanih cesta - košnja trave i uklanjanje grana uz ner.ceste za 2021.g. kl: 406-03/21-01/18 , jamstvo za uredno izvršenje</t>
  </si>
  <si>
    <t>IDA DIDACTA D.O.O., BISKUPA JOSIPA GALJUFA 5, ZAGREB , OIB:  02059736476</t>
  </si>
  <si>
    <t>ZADUŽNICA OV-5760/21 J.B. RENATA KUTIJA KUŠPILIĆ, ZAGREB</t>
  </si>
  <si>
    <t>Klasa: 406-01/20-01/05 urbr 41, jamstvo za otklanjanje nedostataka u jamstvenom roku, ugovor o nabavi didaktičke  opreme</t>
  </si>
  <si>
    <t>minimalno 12 mj od primopredaje</t>
  </si>
  <si>
    <t>Obrt IQ Consulting, vl.  Darko Pranjić, Viačni 70, Rovinjsko Selo, OIB: 30735512886</t>
  </si>
  <si>
    <t>Klasa:406-03/21-01/20 o nabavi usluge upravljanja i vođenja projekta za projekt 
„E-učenje o društvenom poduzetništvu“, jamstvo za dobro izvršenje ugovora</t>
  </si>
  <si>
    <t>minimalno 30 dana dulje od roka važenja ugovora, tj. do izvršenja svih ugovorenih usluga.</t>
  </si>
  <si>
    <t>BJANKO ZADUŽNICA  OV3650-21 JB. FABIANA KLIMAN, ROVINJ</t>
  </si>
  <si>
    <t>BJANKO ZADUŽNICA OV-6406/2021 J.B. MIRNA PLIŠKO</t>
  </si>
  <si>
    <t xml:space="preserve">Ugovor kl: 406-03/21-01/25 - održavanje prometne signalizacije za 2021.g. -jamstvo za otklanjanje nedostataka u jamstvenom roku </t>
  </si>
  <si>
    <t>minimalno 12 mjeseci od okončane situacije</t>
  </si>
  <si>
    <t>STUDENAC D.O.O.,  ČETVRT RIBNJAK 17, OMIŠ, OIB 02023029348</t>
  </si>
  <si>
    <t>BJANKO ZADUŽNIC BR.OV.-6407-2021 JB MIRJANA POPOVAC SPLIT</t>
  </si>
  <si>
    <t>Ugovor o zakupu poslovnog prostora kl: 372-01/21-01/1, jamstvo za moguću štetu ili neplaćenu zakupninu</t>
  </si>
  <si>
    <t xml:space="preserve">po isteku ugovora (01.7.2026.) uz ispnjenje uvjeta </t>
  </si>
  <si>
    <t>ZADUŽNICA  OV-5580/2021 JB ĐORDANO PAHOVIĆ, POREČ</t>
  </si>
  <si>
    <t>JN-opremanje kuhinje  dječjeg vrtića u  Ližnjanu, jamstvo za otklanjanje nedostataka u jamstvenom roku</t>
  </si>
  <si>
    <t>BJANKO ZADUŽNICA OV-8857/2018 JB NANSI KOPIĆ</t>
  </si>
  <si>
    <t>24 mjeseci od konačne situacije</t>
  </si>
  <si>
    <t>jamstvo za otklanjanje nedostataka u jamstvenom roku , održavanje nerazvrstanih cesta za 2021 kl: 022-05/21-01/30</t>
  </si>
  <si>
    <t>ZADUŽNICA  OV-6452/21 JB JASNA ZORIĆ ZAGREB</t>
  </si>
  <si>
    <t>JN- UGOVOR O  OPREMANJU DJEČJEG VRTIĆA - UNUTARNJA I VANJSKA OPREMA, 406-01/20-01/5 , jamstvo za otklanjanje nedostataka u jamstvenom roku</t>
  </si>
  <si>
    <t>ZADUŽNICA OV-13/22 J.B. SONJA OBROVAC SKIRA</t>
  </si>
  <si>
    <t>60 mjeseci od primopredaje odnosno okončanog obračuna</t>
  </si>
  <si>
    <t>Izgradnja dječjeg vrtića u Ližnjanu, Ug.kl:361-01/19-01-18, osnovni ugovor i dodaci 1-6, jamstvo za otkalnjanje nedostataka prema aneksu 6. ugovora</t>
  </si>
  <si>
    <t>SEKUNDAR USLUGE D.O.O., MATULJI,PERMANI  1 E, OIB 71392384822</t>
  </si>
  <si>
    <t>Ugovor kl:406-03/22-01/13 usluge  zbrinjavanja glomaznog otpada, jamstvo za uredno ispunjenje ugovora</t>
  </si>
  <si>
    <t>ZADUŽNICA OV-1646/2022  J.B. VESNA ŠEŠkAR, ČAVLE</t>
  </si>
  <si>
    <t>30 dana od izvršenja ugovora</t>
  </si>
  <si>
    <t>BJANKO ZADUŽNICA OV-4246/2022 J.B. MARINA PAIĆ ČERIN</t>
  </si>
  <si>
    <t>Ugovor o obavljanju poslova održavanja javne rasvjete za 2022 2022 KL:406-03/22-01/17</t>
  </si>
  <si>
    <t>TEAMICUM D.O.O., KOLEDOVČINA 1, ZAGREB, OIB: 58196336381</t>
  </si>
  <si>
    <t xml:space="preserve"> ZADUŽNICA OV-3273/22 J.B. GORDANA BLAIĆ HEBRANG , ZAGREB</t>
  </si>
  <si>
    <t>Ugovor 406-03/22-01/10, nabava prijenosne podizne platforme, jamstvo za otklanjanje nedostataka u jamstvenom roku</t>
  </si>
  <si>
    <t xml:space="preserve">12 mjeseci </t>
  </si>
  <si>
    <t>BJANKO ZADUŽNICA OV-12240/22 J.B. NANSI KOPIĆ</t>
  </si>
  <si>
    <t>BJANKO ZADUŽNICA OV-12241/22 J.B. NANSI KOPIĆ</t>
  </si>
  <si>
    <t>BJANKO ZADUŽNICA OV-7872/21 J.B. NANSI KOPIĆ</t>
  </si>
  <si>
    <t xml:space="preserve">Ugovor o jednostavnoj nabavi - usluge održavanja biciklističkih staza  kl.406-03/22-01/23, jamstvo za dobro izvršenje ugovora </t>
  </si>
  <si>
    <t>jamstveni rok 24 mjeseci od izvršenja ugovora</t>
  </si>
  <si>
    <t>BJANKO ZADUŽNICA OV-6166/2022 J.B. MARINA PAIĆ ČERIN</t>
  </si>
  <si>
    <t>Ugovor - nasipavanje pristupnih puteva prema plažama u Šišanu i Ližnjanu  2022 2022 KL:406-03/22-01/24, jamstvo za dobro izvršenje ugovora</t>
  </si>
  <si>
    <t>Ugovor o kom.djelatn.održavanja čistoče javnih površina - pometanje  za 2022.g. kl: 406-03/22-01/18, jamstvo za dobro izvršenje ugovora</t>
  </si>
  <si>
    <t>Ugovor o kom.djelatn.održavanja nerazvrstanih cesta - košnja trave i uklanjanje grana uz ner.ceste za 2022.g. kl: 406-03/22-01/20 , jamstvo za dobro izvršenje ugovora</t>
  </si>
  <si>
    <t xml:space="preserve">ERSTE BANKA GARANCIJA BROJ 5402300549 </t>
  </si>
  <si>
    <t>Valjanost garancije 30/6/2024</t>
  </si>
  <si>
    <t>Ugovor o održavanju nerazvrstanih cesta kl.340-03/22-01/4 , jamstvo za otklanjanje nedostataka u jamstvenom roku</t>
  </si>
  <si>
    <t>ZADUŽNICA OV-2842/21 J.B. SONJA OBROVAC SKIRA</t>
  </si>
  <si>
    <t>Izgradnja dječjeg vrtića u Ližnjanu, Ug.kl:361-01/19-01-18, osnovni ugovor i dodaci 1-6, jamstvo za otkalnjanje nedostataka u jamstvenom roku</t>
  </si>
  <si>
    <t>ZADUŽNICA OV-172/22 J.B. SONJA OBROVAC SKIRA</t>
  </si>
  <si>
    <t>n</t>
  </si>
  <si>
    <t>ZADUŽNICA  OV-5579/2021 JB ĐORDANO PAHOVIĆ, POREČ</t>
  </si>
  <si>
    <t>Javna nabava - opremanje dječjeg vrtića - vanjska i unutarnja oprema</t>
  </si>
  <si>
    <t>REDOX D.O.O., KATALINIĆA JERETOVA 19, PULA, OIB: 55453427498</t>
  </si>
  <si>
    <t>BJANKO ZADUŽNICA OV- 12059/22 J.B. MARINA PAIĆ ČERIN</t>
  </si>
  <si>
    <t xml:space="preserve">Ugovor kl:406-03/22-01/26, izrada aplikacija za projekt E-učenje o društvenom poduzetništvu, jamstvo za otklanjanje nedostataka u jamstvenom roku </t>
  </si>
  <si>
    <t>12 meseci od konačne situacije ili do kraja trajanja projekta</t>
  </si>
  <si>
    <t>***</t>
  </si>
  <si>
    <t>27/10/202</t>
  </si>
  <si>
    <t>UPIS ZALOŽNOG PRAVA NA NEKRETNINI 80/3 LIŽNJAN</t>
  </si>
  <si>
    <t xml:space="preserve">Rješenje </t>
  </si>
  <si>
    <t>UKUPNO PRIMLJENI INSTRUMENTI OSIGURANJA PLAĆANJA 31/12/2022</t>
  </si>
  <si>
    <t>ZADUŽNICA  OV-1524/2020  JB ĐORDANO PAHOVIĆ, POREČ</t>
  </si>
  <si>
    <t>naknadno pronađeno, vjerov. Jamstvo za ozbiljnost ponude</t>
  </si>
  <si>
    <t>javna nabava</t>
  </si>
  <si>
    <t>L&amp;A UG.OBRT VL. Luka Jelenković, otok Levan b.b. oib 23849642936</t>
  </si>
  <si>
    <t>koncesijsko odobrenje</t>
  </si>
  <si>
    <t>koncesijsko odobrenje kl 342-35/23-01/4</t>
  </si>
  <si>
    <t>5 godina, do 31/12/2028</t>
  </si>
  <si>
    <t>OBRT CICIBELA, VL. SLAVEN MARETIĆ, LIŽNJAN 484, OIB 83330761963</t>
  </si>
  <si>
    <t>koncesijsko odobrenje kl 342-35/23-01/13</t>
  </si>
  <si>
    <t>UG.OBRT LA PLAYA VL. THOMAS STOJAK, PJEŠČANA UVALA 8. OGRANAK 4, OIB 68690765834</t>
  </si>
  <si>
    <t>koncesijsko odobrenje kl 342-35/23-01/11</t>
  </si>
  <si>
    <t>PULS EVENTS J.D.O.O., JADREŠKI 31, OPĆINA LIŽNNJAN OIB 14496596289</t>
  </si>
  <si>
    <t>UG. KL. 406-03/23-01/15</t>
  </si>
  <si>
    <t>JAMSTVO ZA UREDNO IZVRŠENJE UGOVORA  - UGOVOR O ODRŽAVANJU BICIKLISTIČKIH STAZA B332 NEZAKCIJ I B333 LIŽNJAN</t>
  </si>
  <si>
    <t>nije navedeno</t>
  </si>
  <si>
    <t>valuta u eurima</t>
  </si>
  <si>
    <t>BJANKO ZADUŽNICA OV-7615/2023 J.B. NANSI KOPIĆ - eur</t>
  </si>
  <si>
    <t>BJANKO ZADUŽNICA2623/2023 J.B. IVAN KUKUČKA - eur</t>
  </si>
  <si>
    <t>BJANKO ZADUŽNICA OV 12047/2023 JB NANSI KOPIĆ - eur</t>
  </si>
  <si>
    <t>BJANKO ZADUŽNICA OV 12330/2022 JB. MARINA PAIĆ ČERIN kn</t>
  </si>
  <si>
    <t>UKUPNO PRIMLJENI  NOVI INSTRUMENTI OSIGURANJA PLAĆANJA  U TOKU 2023.G.</t>
  </si>
  <si>
    <t>STANJE PRIMLJENIH INSTRUMENATA NA 31/12/2023 (EURO)</t>
  </si>
  <si>
    <t>GAJANA KOP D.O.O. , GAJANA 8, VODNJAN, OIB 61302964731</t>
  </si>
  <si>
    <t>BJANKO ZADUŽNICA OV 5835-2023 JB NANSI KOPIĆ</t>
  </si>
  <si>
    <t xml:space="preserve">JAMSTVO ZA OTKLANJANJE NEDOSTATAKA U JAMSTVENOM ROKU, RIBARSKA STAZA </t>
  </si>
  <si>
    <t xml:space="preserve">KL:406-03-23-01/23 </t>
  </si>
  <si>
    <t xml:space="preserve">GODINU DANA OD IZVRŠENJA  RADOVA (DO 21/10/2024) </t>
  </si>
  <si>
    <t>12.10.2023/13.2.2024</t>
  </si>
  <si>
    <t>***FIZIČKA OSOBA</t>
  </si>
  <si>
    <t>PRAVNA OSOBA *** porezni postupak</t>
  </si>
  <si>
    <t>Osiguranje plaćanja obveze komunalnog doprinosa - POREZNI POSTUPAK</t>
  </si>
  <si>
    <t>Prilog 2. Popis ugovornih odnosa  i slično koji uz ispunjenje određenih uvjeta mogu postati obveza ili imovina   dan 31.12.2023.godine</t>
  </si>
  <si>
    <t>Prilog 2.b Popis danih instrumenata osiguranja plaćanja na dan 31.12.2023. (obveze)</t>
  </si>
  <si>
    <t xml:space="preserve">1.423.594,33 eura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</si>
</sst>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4" fontId="3" fillId="0" borderId="0" xfId="0" applyNumberFormat="1" applyFont="1"/>
    <xf numFmtId="0" fontId="3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14" fontId="5" fillId="0" borderId="0" xfId="0" applyNumberFormat="1" applyFont="1" applyAlignment="1">
      <alignment horizontal="left"/>
    </xf>
    <xf numFmtId="0" fontId="5" fillId="0" borderId="0" xfId="0" applyFont="1" applyAlignment="1">
      <alignment horizontal="left"/>
    </xf>
    <xf numFmtId="4" fontId="5" fillId="0" borderId="0" xfId="0" applyNumberFormat="1" applyFont="1" applyAlignment="1">
      <alignment horizontal="right"/>
    </xf>
    <xf numFmtId="0" fontId="5" fillId="0" borderId="0" xfId="0" applyFont="1"/>
    <xf numFmtId="14" fontId="1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14" fontId="3" fillId="0" borderId="1" xfId="0" applyNumberFormat="1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horizontal="left" vertical="center" wrapText="1"/>
    </xf>
    <xf numFmtId="14" fontId="3" fillId="0" borderId="1" xfId="0" applyNumberFormat="1" applyFont="1" applyBorder="1" applyAlignment="1">
      <alignment horizontal="left" vertical="center"/>
    </xf>
    <xf numFmtId="14" fontId="3" fillId="0" borderId="1" xfId="0" applyNumberFormat="1" applyFont="1" applyBorder="1" applyAlignment="1">
      <alignment vertical="center"/>
    </xf>
    <xf numFmtId="4" fontId="1" fillId="2" borderId="1" xfId="0" applyNumberFormat="1" applyFont="1" applyFill="1" applyBorder="1"/>
    <xf numFmtId="0" fontId="1" fillId="2" borderId="1" xfId="0" applyFont="1" applyFill="1" applyBorder="1"/>
    <xf numFmtId="0" fontId="2" fillId="0" borderId="0" xfId="0" applyFont="1" applyAlignment="1">
      <alignment horizontal="left"/>
    </xf>
    <xf numFmtId="2" fontId="3" fillId="0" borderId="1" xfId="0" applyNumberFormat="1" applyFont="1" applyBorder="1" applyAlignment="1">
      <alignment vertical="center" wrapText="1"/>
    </xf>
    <xf numFmtId="14" fontId="3" fillId="0" borderId="1" xfId="0" applyNumberFormat="1" applyFont="1" applyBorder="1" applyAlignment="1">
      <alignment vertical="center" wrapText="1"/>
    </xf>
    <xf numFmtId="0" fontId="0" fillId="0" borderId="1" xfId="0" applyBorder="1"/>
    <xf numFmtId="0" fontId="0" fillId="0" borderId="1" xfId="0" applyBorder="1" applyAlignment="1">
      <alignment horizontal="left" vertical="center"/>
    </xf>
    <xf numFmtId="0" fontId="7" fillId="0" borderId="0" xfId="0" applyFont="1" applyAlignment="1">
      <alignment horizontal="left"/>
    </xf>
    <xf numFmtId="0" fontId="1" fillId="0" borderId="0" xfId="0" applyFont="1"/>
    <xf numFmtId="4" fontId="0" fillId="0" borderId="0" xfId="0" applyNumberFormat="1"/>
    <xf numFmtId="4" fontId="1" fillId="0" borderId="0" xfId="0" applyNumberFormat="1" applyFont="1"/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49" fontId="0" fillId="0" borderId="1" xfId="0" applyNumberFormat="1" applyBorder="1" applyAlignment="1">
      <alignment wrapText="1"/>
    </xf>
    <xf numFmtId="4" fontId="0" fillId="0" borderId="1" xfId="0" applyNumberFormat="1" applyBorder="1" applyAlignment="1">
      <alignment horizontal="right" vertical="center" wrapText="1"/>
    </xf>
    <xf numFmtId="49" fontId="0" fillId="0" borderId="1" xfId="0" applyNumberFormat="1" applyBorder="1" applyAlignment="1">
      <alignment horizontal="left" vertical="center" wrapText="1"/>
    </xf>
    <xf numFmtId="4" fontId="3" fillId="0" borderId="1" xfId="0" quotePrefix="1" applyNumberFormat="1" applyFont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5" fillId="0" borderId="0" xfId="0" applyFont="1" applyAlignment="1">
      <alignment wrapText="1"/>
    </xf>
    <xf numFmtId="0" fontId="1" fillId="2" borderId="1" xfId="0" applyFont="1" applyFill="1" applyBorder="1" applyAlignment="1">
      <alignment wrapText="1"/>
    </xf>
    <xf numFmtId="0" fontId="3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left"/>
    </xf>
    <xf numFmtId="1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left"/>
    </xf>
    <xf numFmtId="4" fontId="5" fillId="0" borderId="1" xfId="0" applyNumberFormat="1" applyFont="1" applyBorder="1" applyAlignment="1">
      <alignment horizontal="right"/>
    </xf>
    <xf numFmtId="0" fontId="5" fillId="0" borderId="1" xfId="0" applyFont="1" applyBorder="1"/>
    <xf numFmtId="0" fontId="5" fillId="0" borderId="1" xfId="0" applyFont="1" applyBorder="1" applyAlignment="1">
      <alignment wrapText="1"/>
    </xf>
    <xf numFmtId="0" fontId="3" fillId="0" borderId="1" xfId="0" applyFont="1" applyBorder="1" applyAlignment="1">
      <alignment horizontal="left"/>
    </xf>
    <xf numFmtId="14" fontId="3" fillId="0" borderId="1" xfId="0" applyNumberFormat="1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4" fontId="3" fillId="0" borderId="1" xfId="0" applyNumberFormat="1" applyFont="1" applyBorder="1" applyAlignment="1">
      <alignment horizontal="right" wrapText="1"/>
    </xf>
    <xf numFmtId="0" fontId="3" fillId="0" borderId="1" xfId="0" applyFont="1" applyBorder="1" applyAlignment="1">
      <alignment wrapText="1"/>
    </xf>
    <xf numFmtId="14" fontId="3" fillId="0" borderId="1" xfId="0" applyNumberFormat="1" applyFont="1" applyBorder="1" applyAlignment="1">
      <alignment wrapText="1"/>
    </xf>
    <xf numFmtId="4" fontId="8" fillId="0" borderId="1" xfId="0" applyNumberFormat="1" applyFont="1" applyBorder="1" applyAlignment="1">
      <alignment horizontal="right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71"/>
  <sheetViews>
    <sheetView tabSelected="1" view="pageBreakPreview" topLeftCell="A62" zoomScale="75" zoomScaleNormal="75" zoomScaleSheetLayoutView="75" zoomScalePageLayoutView="110" workbookViewId="0">
      <selection activeCell="P68" sqref="P68"/>
    </sheetView>
  </sheetViews>
  <sheetFormatPr defaultRowHeight="14.3" x14ac:dyDescent="0.25"/>
  <cols>
    <col min="1" max="1" width="6.28515625" style="7" bestFit="1" customWidth="1"/>
    <col min="2" max="2" width="11.28515625" style="8" bestFit="1" customWidth="1"/>
    <col min="3" max="3" width="27.7109375" style="8" customWidth="1"/>
    <col min="4" max="4" width="29.140625" style="9" customWidth="1"/>
    <col min="5" max="5" width="15.85546875" style="10" bestFit="1" customWidth="1"/>
    <col min="6" max="6" width="15.85546875" style="10" customWidth="1"/>
    <col min="7" max="7" width="28.28515625" style="11" customWidth="1"/>
    <col min="8" max="8" width="11.85546875" style="11" customWidth="1"/>
    <col min="9" max="9" width="20" style="40" bestFit="1" customWidth="1"/>
    <col min="10" max="10" width="14.5703125" customWidth="1"/>
  </cols>
  <sheetData>
    <row r="1" spans="1:10" s="1" customFormat="1" ht="18.55" x14ac:dyDescent="0.3">
      <c r="A1" s="1" t="s">
        <v>229</v>
      </c>
      <c r="I1" s="38"/>
    </row>
    <row r="2" spans="1:10" s="1" customFormat="1" ht="19.100000000000001" x14ac:dyDescent="0.35">
      <c r="I2" s="38"/>
    </row>
    <row r="3" spans="1:10" s="1" customFormat="1" ht="18.55" x14ac:dyDescent="0.3">
      <c r="A3" s="27" t="s">
        <v>111</v>
      </c>
      <c r="B3" s="22"/>
      <c r="C3" s="22"/>
      <c r="D3" s="22"/>
      <c r="E3" s="22"/>
      <c r="F3" s="22"/>
      <c r="G3" s="22"/>
      <c r="H3" s="22"/>
      <c r="I3" s="39"/>
    </row>
    <row r="5" spans="1:10" ht="57.05" x14ac:dyDescent="0.25">
      <c r="A5" s="2" t="s">
        <v>125</v>
      </c>
      <c r="B5" s="12" t="s">
        <v>41</v>
      </c>
      <c r="C5" s="2" t="s">
        <v>4</v>
      </c>
      <c r="D5" s="2" t="s">
        <v>2</v>
      </c>
      <c r="E5" s="3" t="s">
        <v>3</v>
      </c>
      <c r="F5" s="3" t="s">
        <v>213</v>
      </c>
      <c r="G5" s="2" t="s">
        <v>5</v>
      </c>
      <c r="H5" s="2" t="s">
        <v>6</v>
      </c>
      <c r="I5" s="2" t="s">
        <v>7</v>
      </c>
      <c r="J5" s="2" t="s">
        <v>33</v>
      </c>
    </row>
    <row r="6" spans="1:10" ht="27.1" x14ac:dyDescent="0.25">
      <c r="A6" s="13">
        <v>26</v>
      </c>
      <c r="B6" s="14">
        <v>41752</v>
      </c>
      <c r="C6" s="16" t="s">
        <v>35</v>
      </c>
      <c r="D6" s="6" t="s">
        <v>36</v>
      </c>
      <c r="E6" s="15">
        <v>10000</v>
      </c>
      <c r="F6" s="15">
        <f>E6/7.5345</f>
        <v>1327.2280841462605</v>
      </c>
      <c r="G6" s="16" t="s">
        <v>38</v>
      </c>
      <c r="H6" s="17"/>
      <c r="I6" s="16" t="s">
        <v>34</v>
      </c>
      <c r="J6" s="19">
        <v>42004</v>
      </c>
    </row>
    <row r="7" spans="1:10" ht="27.1" x14ac:dyDescent="0.25">
      <c r="A7" s="13">
        <v>27</v>
      </c>
      <c r="B7" s="14">
        <v>41752</v>
      </c>
      <c r="C7" s="16" t="s">
        <v>35</v>
      </c>
      <c r="D7" s="6" t="s">
        <v>37</v>
      </c>
      <c r="E7" s="15">
        <v>10000</v>
      </c>
      <c r="F7" s="15">
        <f t="shared" ref="F7:F61" si="0">E7/7.5345</f>
        <v>1327.2280841462605</v>
      </c>
      <c r="G7" s="16" t="s">
        <v>38</v>
      </c>
      <c r="H7" s="17"/>
      <c r="I7" s="16" t="s">
        <v>34</v>
      </c>
      <c r="J7" s="19">
        <v>42004</v>
      </c>
    </row>
    <row r="8" spans="1:10" ht="27.1" x14ac:dyDescent="0.25">
      <c r="A8" s="13">
        <v>45</v>
      </c>
      <c r="B8" s="14">
        <v>42555</v>
      </c>
      <c r="C8" s="16" t="s">
        <v>43</v>
      </c>
      <c r="D8" s="6" t="s">
        <v>44</v>
      </c>
      <c r="E8" s="15">
        <v>50000</v>
      </c>
      <c r="F8" s="15">
        <f t="shared" si="0"/>
        <v>6636.1404207313026</v>
      </c>
      <c r="G8" s="16" t="s">
        <v>45</v>
      </c>
      <c r="H8" s="17" t="s">
        <v>9</v>
      </c>
      <c r="I8" s="16" t="s">
        <v>34</v>
      </c>
      <c r="J8" s="19">
        <v>42556</v>
      </c>
    </row>
    <row r="9" spans="1:10" ht="67.75" x14ac:dyDescent="0.25">
      <c r="A9" s="13">
        <v>46</v>
      </c>
      <c r="B9" s="14">
        <v>42704</v>
      </c>
      <c r="C9" s="16" t="s">
        <v>46</v>
      </c>
      <c r="D9" s="6" t="s">
        <v>47</v>
      </c>
      <c r="E9" s="15">
        <v>50000</v>
      </c>
      <c r="F9" s="15">
        <f t="shared" si="0"/>
        <v>6636.1404207313026</v>
      </c>
      <c r="G9" s="16" t="s">
        <v>48</v>
      </c>
      <c r="H9" s="17" t="s">
        <v>9</v>
      </c>
      <c r="I9" s="16" t="s">
        <v>34</v>
      </c>
      <c r="J9" s="19">
        <v>42709</v>
      </c>
    </row>
    <row r="10" spans="1:10" ht="94.85" x14ac:dyDescent="0.25">
      <c r="A10" s="13">
        <v>47</v>
      </c>
      <c r="B10" s="14">
        <v>42704</v>
      </c>
      <c r="C10" s="16" t="s">
        <v>46</v>
      </c>
      <c r="D10" s="6" t="s">
        <v>49</v>
      </c>
      <c r="E10" s="15">
        <v>10000</v>
      </c>
      <c r="F10" s="15">
        <f t="shared" si="0"/>
        <v>1327.2280841462605</v>
      </c>
      <c r="G10" s="16" t="s">
        <v>50</v>
      </c>
      <c r="H10" s="17" t="s">
        <v>9</v>
      </c>
      <c r="I10" s="16" t="s">
        <v>34</v>
      </c>
      <c r="J10" s="19">
        <v>42709</v>
      </c>
    </row>
    <row r="11" spans="1:10" ht="94.85" x14ac:dyDescent="0.25">
      <c r="A11" s="13">
        <v>48</v>
      </c>
      <c r="B11" s="14">
        <v>42704</v>
      </c>
      <c r="C11" s="16" t="s">
        <v>46</v>
      </c>
      <c r="D11" s="6" t="s">
        <v>51</v>
      </c>
      <c r="E11" s="15">
        <v>50000</v>
      </c>
      <c r="F11" s="15">
        <f t="shared" si="0"/>
        <v>6636.1404207313026</v>
      </c>
      <c r="G11" s="16" t="s">
        <v>52</v>
      </c>
      <c r="H11" s="17" t="s">
        <v>9</v>
      </c>
      <c r="I11" s="16" t="s">
        <v>34</v>
      </c>
      <c r="J11" s="19">
        <v>42710</v>
      </c>
    </row>
    <row r="12" spans="1:10" ht="40.65" x14ac:dyDescent="0.25">
      <c r="A12" s="13">
        <v>58</v>
      </c>
      <c r="B12" s="14">
        <v>43270</v>
      </c>
      <c r="C12" s="16" t="s">
        <v>226</v>
      </c>
      <c r="D12" s="6" t="s">
        <v>53</v>
      </c>
      <c r="E12" s="15">
        <v>30000</v>
      </c>
      <c r="F12" s="15">
        <f t="shared" si="0"/>
        <v>3981.6842524387812</v>
      </c>
      <c r="G12" s="16" t="s">
        <v>42</v>
      </c>
      <c r="H12" s="17" t="s">
        <v>39</v>
      </c>
      <c r="I12" s="16" t="s">
        <v>40</v>
      </c>
      <c r="J12" s="19">
        <v>43304</v>
      </c>
    </row>
    <row r="13" spans="1:10" ht="15" customHeight="1" x14ac:dyDescent="0.25">
      <c r="A13" s="13"/>
      <c r="B13" s="14"/>
      <c r="C13" s="16"/>
      <c r="D13" s="6"/>
      <c r="E13" s="15"/>
      <c r="F13" s="15">
        <f t="shared" si="0"/>
        <v>0</v>
      </c>
      <c r="G13" s="16"/>
      <c r="H13" s="17"/>
      <c r="I13" s="16"/>
      <c r="J13" s="19"/>
    </row>
    <row r="14" spans="1:10" ht="40.65" x14ac:dyDescent="0.25">
      <c r="A14" s="13">
        <v>61</v>
      </c>
      <c r="B14" s="14">
        <v>43634</v>
      </c>
      <c r="C14" s="16" t="s">
        <v>55</v>
      </c>
      <c r="D14" s="6" t="s">
        <v>56</v>
      </c>
      <c r="E14" s="15">
        <v>100000</v>
      </c>
      <c r="F14" s="15">
        <f t="shared" si="0"/>
        <v>13272.280841462605</v>
      </c>
      <c r="G14" s="16" t="s">
        <v>57</v>
      </c>
      <c r="H14" s="17" t="s">
        <v>9</v>
      </c>
      <c r="I14" s="16" t="s">
        <v>34</v>
      </c>
      <c r="J14" s="19">
        <v>43643</v>
      </c>
    </row>
    <row r="15" spans="1:10" ht="40.65" x14ac:dyDescent="0.25">
      <c r="A15" s="13">
        <v>62</v>
      </c>
      <c r="B15" s="14">
        <v>43634</v>
      </c>
      <c r="C15" s="16" t="s">
        <v>55</v>
      </c>
      <c r="D15" s="6" t="s">
        <v>58</v>
      </c>
      <c r="E15" s="15">
        <v>50000</v>
      </c>
      <c r="F15" s="15">
        <f t="shared" si="0"/>
        <v>6636.1404207313026</v>
      </c>
      <c r="G15" s="16" t="s">
        <v>57</v>
      </c>
      <c r="H15" s="17" t="s">
        <v>9</v>
      </c>
      <c r="I15" s="16" t="s">
        <v>34</v>
      </c>
      <c r="J15" s="19">
        <v>43643</v>
      </c>
    </row>
    <row r="16" spans="1:10" ht="40.65" x14ac:dyDescent="0.25">
      <c r="A16" s="13">
        <v>64</v>
      </c>
      <c r="B16" s="14">
        <v>43665</v>
      </c>
      <c r="C16" s="16" t="s">
        <v>62</v>
      </c>
      <c r="D16" s="6" t="s">
        <v>59</v>
      </c>
      <c r="E16" s="15">
        <v>53362.25</v>
      </c>
      <c r="F16" s="15">
        <f t="shared" si="0"/>
        <v>7082.387683323379</v>
      </c>
      <c r="G16" s="16" t="s">
        <v>60</v>
      </c>
      <c r="H16" s="17" t="s">
        <v>9</v>
      </c>
      <c r="I16" s="16" t="s">
        <v>61</v>
      </c>
      <c r="J16" s="19">
        <v>43670</v>
      </c>
    </row>
    <row r="17" spans="1:10" ht="40.65" x14ac:dyDescent="0.25">
      <c r="A17" s="13">
        <v>69</v>
      </c>
      <c r="B17" s="14">
        <v>43781</v>
      </c>
      <c r="C17" s="16" t="s">
        <v>62</v>
      </c>
      <c r="D17" s="6" t="s">
        <v>63</v>
      </c>
      <c r="E17" s="15">
        <v>113918.05</v>
      </c>
      <c r="F17" s="15">
        <f t="shared" si="0"/>
        <v>15119.523525117791</v>
      </c>
      <c r="G17" s="16" t="s">
        <v>64</v>
      </c>
      <c r="H17" s="17" t="s">
        <v>9</v>
      </c>
      <c r="I17" s="16" t="s">
        <v>65</v>
      </c>
      <c r="J17" s="19">
        <v>43782</v>
      </c>
    </row>
    <row r="18" spans="1:10" ht="54.2" x14ac:dyDescent="0.25">
      <c r="A18" s="13">
        <v>70</v>
      </c>
      <c r="B18" s="14">
        <v>43844</v>
      </c>
      <c r="C18" s="16" t="s">
        <v>66</v>
      </c>
      <c r="D18" s="6" t="s">
        <v>67</v>
      </c>
      <c r="E18" s="15">
        <v>50000</v>
      </c>
      <c r="F18" s="15">
        <f t="shared" si="0"/>
        <v>6636.1404207313026</v>
      </c>
      <c r="G18" s="16" t="s">
        <v>68</v>
      </c>
      <c r="H18" s="17" t="s">
        <v>9</v>
      </c>
      <c r="I18" s="16" t="s">
        <v>34</v>
      </c>
      <c r="J18" s="19">
        <v>43853</v>
      </c>
    </row>
    <row r="19" spans="1:10" ht="40.65" x14ac:dyDescent="0.25">
      <c r="A19" s="13">
        <v>72</v>
      </c>
      <c r="B19" s="14">
        <v>43721</v>
      </c>
      <c r="C19" s="16" t="s">
        <v>69</v>
      </c>
      <c r="D19" s="6" t="s">
        <v>70</v>
      </c>
      <c r="E19" s="15">
        <v>50000</v>
      </c>
      <c r="F19" s="15">
        <f t="shared" si="0"/>
        <v>6636.1404207313026</v>
      </c>
      <c r="G19" s="16" t="s">
        <v>71</v>
      </c>
      <c r="H19" s="17" t="s">
        <v>39</v>
      </c>
      <c r="I19" s="16" t="s">
        <v>40</v>
      </c>
      <c r="J19" s="19">
        <v>43868</v>
      </c>
    </row>
    <row r="20" spans="1:10" ht="40.65" x14ac:dyDescent="0.25">
      <c r="A20" s="13">
        <v>73</v>
      </c>
      <c r="B20" s="14">
        <v>43721</v>
      </c>
      <c r="C20" s="16" t="s">
        <v>69</v>
      </c>
      <c r="D20" s="6" t="s">
        <v>72</v>
      </c>
      <c r="E20" s="15">
        <v>50000</v>
      </c>
      <c r="F20" s="15">
        <f t="shared" si="0"/>
        <v>6636.1404207313026</v>
      </c>
      <c r="G20" s="16" t="s">
        <v>71</v>
      </c>
      <c r="H20" s="17" t="s">
        <v>39</v>
      </c>
      <c r="I20" s="16" t="s">
        <v>40</v>
      </c>
      <c r="J20" s="19">
        <v>43868</v>
      </c>
    </row>
    <row r="21" spans="1:10" ht="40.65" x14ac:dyDescent="0.25">
      <c r="A21" s="13">
        <v>76</v>
      </c>
      <c r="B21" s="14">
        <v>43969</v>
      </c>
      <c r="C21" s="16" t="s">
        <v>73</v>
      </c>
      <c r="D21" s="6" t="s">
        <v>74</v>
      </c>
      <c r="E21" s="15">
        <v>50000</v>
      </c>
      <c r="F21" s="15">
        <f t="shared" si="0"/>
        <v>6636.1404207313026</v>
      </c>
      <c r="G21" s="16" t="s">
        <v>75</v>
      </c>
      <c r="H21" s="17" t="s">
        <v>9</v>
      </c>
      <c r="I21" s="16" t="s">
        <v>76</v>
      </c>
      <c r="J21" s="19">
        <v>43992</v>
      </c>
    </row>
    <row r="22" spans="1:10" ht="40.65" x14ac:dyDescent="0.25">
      <c r="A22" s="13">
        <v>77</v>
      </c>
      <c r="B22" s="14">
        <v>43962</v>
      </c>
      <c r="C22" s="16" t="s">
        <v>77</v>
      </c>
      <c r="D22" s="6" t="s">
        <v>78</v>
      </c>
      <c r="E22" s="15">
        <v>50000</v>
      </c>
      <c r="F22" s="15">
        <f t="shared" si="0"/>
        <v>6636.1404207313026</v>
      </c>
      <c r="G22" s="16" t="s">
        <v>79</v>
      </c>
      <c r="H22" s="17" t="s">
        <v>9</v>
      </c>
      <c r="I22" s="16" t="s">
        <v>34</v>
      </c>
      <c r="J22" s="19">
        <v>43992</v>
      </c>
    </row>
    <row r="23" spans="1:10" ht="27.1" x14ac:dyDescent="0.25">
      <c r="A23" s="13">
        <v>82</v>
      </c>
      <c r="B23" s="14">
        <v>44006</v>
      </c>
      <c r="C23" s="16" t="s">
        <v>80</v>
      </c>
      <c r="D23" s="6" t="s">
        <v>81</v>
      </c>
      <c r="E23" s="15">
        <f>34315.4+23862.1</f>
        <v>58177.5</v>
      </c>
      <c r="F23" s="15">
        <f t="shared" si="0"/>
        <v>7721.4811865419069</v>
      </c>
      <c r="G23" s="16" t="s">
        <v>82</v>
      </c>
      <c r="H23" s="17" t="s">
        <v>9</v>
      </c>
      <c r="I23" s="23" t="s">
        <v>83</v>
      </c>
      <c r="J23" s="19">
        <v>44020</v>
      </c>
    </row>
    <row r="24" spans="1:10" ht="54.2" x14ac:dyDescent="0.25">
      <c r="A24" s="13">
        <v>83</v>
      </c>
      <c r="B24" s="14">
        <v>43570</v>
      </c>
      <c r="C24" s="16" t="s">
        <v>85</v>
      </c>
      <c r="D24" s="6" t="s">
        <v>84</v>
      </c>
      <c r="E24" s="15">
        <v>15400</v>
      </c>
      <c r="F24" s="15">
        <f t="shared" si="0"/>
        <v>2043.9312495852412</v>
      </c>
      <c r="G24" s="16" t="s">
        <v>86</v>
      </c>
      <c r="H24" s="17" t="s">
        <v>9</v>
      </c>
      <c r="I24" s="16" t="s">
        <v>34</v>
      </c>
      <c r="J24" s="19">
        <v>44022</v>
      </c>
    </row>
    <row r="25" spans="1:10" ht="40.65" x14ac:dyDescent="0.25">
      <c r="A25" s="13">
        <v>84</v>
      </c>
      <c r="B25" s="14">
        <v>44012</v>
      </c>
      <c r="C25" s="16" t="s">
        <v>87</v>
      </c>
      <c r="D25" s="6" t="s">
        <v>88</v>
      </c>
      <c r="E25" s="15">
        <v>3398.8</v>
      </c>
      <c r="F25" s="15">
        <f t="shared" si="0"/>
        <v>451.09828123963104</v>
      </c>
      <c r="G25" s="16" t="s">
        <v>89</v>
      </c>
      <c r="H25" s="17" t="s">
        <v>9</v>
      </c>
      <c r="I25" s="16" t="s">
        <v>34</v>
      </c>
      <c r="J25" s="19">
        <v>44028</v>
      </c>
    </row>
    <row r="26" spans="1:10" ht="40.65" x14ac:dyDescent="0.25">
      <c r="A26" s="13">
        <v>85</v>
      </c>
      <c r="B26" s="14">
        <v>44028</v>
      </c>
      <c r="C26" s="16" t="s">
        <v>90</v>
      </c>
      <c r="D26" s="6" t="s">
        <v>92</v>
      </c>
      <c r="E26" s="15">
        <v>50000</v>
      </c>
      <c r="F26" s="15">
        <f t="shared" si="0"/>
        <v>6636.1404207313026</v>
      </c>
      <c r="G26" s="16" t="s">
        <v>68</v>
      </c>
      <c r="H26" s="17" t="s">
        <v>9</v>
      </c>
      <c r="I26" s="16" t="s">
        <v>34</v>
      </c>
      <c r="J26" s="19">
        <v>44035</v>
      </c>
    </row>
    <row r="27" spans="1:10" ht="40.65" x14ac:dyDescent="0.25">
      <c r="A27" s="13">
        <v>86</v>
      </c>
      <c r="B27" s="14">
        <v>44033</v>
      </c>
      <c r="C27" s="16" t="s">
        <v>91</v>
      </c>
      <c r="D27" s="6" t="s">
        <v>93</v>
      </c>
      <c r="E27" s="15">
        <v>50000</v>
      </c>
      <c r="F27" s="15">
        <f t="shared" si="0"/>
        <v>6636.1404207313026</v>
      </c>
      <c r="G27" s="16" t="s">
        <v>94</v>
      </c>
      <c r="H27" s="17" t="s">
        <v>9</v>
      </c>
      <c r="I27" s="16" t="s">
        <v>95</v>
      </c>
      <c r="J27" s="19">
        <v>44040</v>
      </c>
    </row>
    <row r="28" spans="1:10" ht="40.65" x14ac:dyDescent="0.25">
      <c r="A28" s="13">
        <v>88</v>
      </c>
      <c r="B28" s="14">
        <v>43899</v>
      </c>
      <c r="C28" s="16" t="s">
        <v>96</v>
      </c>
      <c r="D28" s="6" t="s">
        <v>97</v>
      </c>
      <c r="E28" s="15">
        <v>56000</v>
      </c>
      <c r="F28" s="15">
        <f t="shared" si="0"/>
        <v>7432.4772712190588</v>
      </c>
      <c r="G28" s="16" t="s">
        <v>98</v>
      </c>
      <c r="H28" s="17"/>
      <c r="I28" s="16" t="s">
        <v>34</v>
      </c>
      <c r="J28" s="19">
        <v>44044</v>
      </c>
    </row>
    <row r="29" spans="1:10" ht="54.2" x14ac:dyDescent="0.25">
      <c r="A29" s="13">
        <v>89</v>
      </c>
      <c r="B29" s="14">
        <v>43866</v>
      </c>
      <c r="C29" s="16" t="s">
        <v>62</v>
      </c>
      <c r="D29" s="6" t="s">
        <v>99</v>
      </c>
      <c r="E29" s="15">
        <v>53125.07</v>
      </c>
      <c r="F29" s="15">
        <f t="shared" si="0"/>
        <v>7050.9084876235975</v>
      </c>
      <c r="G29" s="16" t="s">
        <v>100</v>
      </c>
      <c r="H29" s="17" t="s">
        <v>9</v>
      </c>
      <c r="I29" s="16" t="s">
        <v>61</v>
      </c>
      <c r="J29" s="19">
        <v>44044</v>
      </c>
    </row>
    <row r="30" spans="1:10" ht="54.2" x14ac:dyDescent="0.25">
      <c r="A30" s="13">
        <v>91</v>
      </c>
      <c r="B30" s="14">
        <v>44109</v>
      </c>
      <c r="C30" s="16" t="s">
        <v>101</v>
      </c>
      <c r="D30" s="6" t="s">
        <v>102</v>
      </c>
      <c r="E30" s="15">
        <v>50000</v>
      </c>
      <c r="F30" s="15">
        <f t="shared" si="0"/>
        <v>6636.1404207313026</v>
      </c>
      <c r="G30" s="16" t="s">
        <v>103</v>
      </c>
      <c r="H30" s="17" t="s">
        <v>9</v>
      </c>
      <c r="I30" s="16" t="s">
        <v>34</v>
      </c>
      <c r="J30" s="19">
        <v>44109</v>
      </c>
    </row>
    <row r="31" spans="1:10" ht="54.2" x14ac:dyDescent="0.25">
      <c r="A31" s="13">
        <v>92</v>
      </c>
      <c r="B31" s="14">
        <v>44124</v>
      </c>
      <c r="C31" s="16" t="s">
        <v>55</v>
      </c>
      <c r="D31" s="6" t="s">
        <v>104</v>
      </c>
      <c r="E31" s="15">
        <f>200000</f>
        <v>200000</v>
      </c>
      <c r="F31" s="15">
        <f t="shared" si="0"/>
        <v>26544.56168292521</v>
      </c>
      <c r="G31" s="16" t="s">
        <v>105</v>
      </c>
      <c r="H31" s="17" t="s">
        <v>9</v>
      </c>
      <c r="I31" s="16" t="s">
        <v>61</v>
      </c>
      <c r="J31" s="19">
        <v>44124</v>
      </c>
    </row>
    <row r="32" spans="1:10" ht="54.2" x14ac:dyDescent="0.25">
      <c r="A32" s="13">
        <v>93</v>
      </c>
      <c r="B32" s="14">
        <v>44165</v>
      </c>
      <c r="C32" s="16" t="s">
        <v>73</v>
      </c>
      <c r="D32" s="6" t="s">
        <v>106</v>
      </c>
      <c r="E32" s="15">
        <v>50000</v>
      </c>
      <c r="F32" s="15">
        <f t="shared" si="0"/>
        <v>6636.1404207313026</v>
      </c>
      <c r="G32" s="16" t="s">
        <v>108</v>
      </c>
      <c r="H32" s="17" t="s">
        <v>9</v>
      </c>
      <c r="I32" s="16" t="s">
        <v>107</v>
      </c>
      <c r="J32" s="19">
        <v>43992</v>
      </c>
    </row>
    <row r="33" spans="1:10" ht="54.2" x14ac:dyDescent="0.25">
      <c r="A33" s="13">
        <v>97</v>
      </c>
      <c r="B33" s="14">
        <v>44137</v>
      </c>
      <c r="C33" s="16" t="s">
        <v>62</v>
      </c>
      <c r="D33" s="6" t="s">
        <v>112</v>
      </c>
      <c r="E33" s="15">
        <v>29966.5</v>
      </c>
      <c r="F33" s="15">
        <f t="shared" si="0"/>
        <v>3977.2380383568916</v>
      </c>
      <c r="G33" s="16" t="s">
        <v>113</v>
      </c>
      <c r="H33" s="17" t="s">
        <v>9</v>
      </c>
      <c r="I33" s="16" t="s">
        <v>34</v>
      </c>
      <c r="J33" s="19">
        <v>44193</v>
      </c>
    </row>
    <row r="34" spans="1:10" ht="67.75" x14ac:dyDescent="0.25">
      <c r="A34" s="13">
        <v>98</v>
      </c>
      <c r="B34" s="14">
        <v>44176</v>
      </c>
      <c r="C34" s="16" t="s">
        <v>54</v>
      </c>
      <c r="D34" s="6" t="s">
        <v>114</v>
      </c>
      <c r="E34" s="15">
        <v>10000</v>
      </c>
      <c r="F34" s="15">
        <f t="shared" si="0"/>
        <v>1327.2280841462605</v>
      </c>
      <c r="G34" s="16" t="s">
        <v>116</v>
      </c>
      <c r="H34" s="37" t="s">
        <v>9</v>
      </c>
      <c r="I34" s="16" t="s">
        <v>34</v>
      </c>
      <c r="J34" s="19">
        <v>44193</v>
      </c>
    </row>
    <row r="35" spans="1:10" ht="67.75" x14ac:dyDescent="0.25">
      <c r="A35" s="13">
        <v>99</v>
      </c>
      <c r="B35" s="14">
        <v>44176</v>
      </c>
      <c r="C35" s="16" t="s">
        <v>54</v>
      </c>
      <c r="D35" s="6" t="s">
        <v>115</v>
      </c>
      <c r="E35" s="15">
        <v>10000</v>
      </c>
      <c r="F35" s="15">
        <f t="shared" si="0"/>
        <v>1327.2280841462605</v>
      </c>
      <c r="G35" s="16" t="s">
        <v>116</v>
      </c>
      <c r="H35" s="37" t="s">
        <v>9</v>
      </c>
      <c r="I35" s="16" t="s">
        <v>34</v>
      </c>
      <c r="J35" s="19">
        <v>44193</v>
      </c>
    </row>
    <row r="36" spans="1:10" ht="54.2" x14ac:dyDescent="0.25">
      <c r="A36" s="13">
        <v>100</v>
      </c>
      <c r="B36" s="14">
        <v>44183</v>
      </c>
      <c r="C36" s="16" t="s">
        <v>117</v>
      </c>
      <c r="D36" s="6" t="s">
        <v>118</v>
      </c>
      <c r="E36" s="15">
        <f>50000</f>
        <v>50000</v>
      </c>
      <c r="F36" s="15">
        <f t="shared" si="0"/>
        <v>6636.1404207313026</v>
      </c>
      <c r="G36" s="16" t="s">
        <v>123</v>
      </c>
      <c r="H36" s="37" t="s">
        <v>9</v>
      </c>
      <c r="I36" s="16" t="s">
        <v>119</v>
      </c>
      <c r="J36" s="19">
        <v>44300</v>
      </c>
    </row>
    <row r="37" spans="1:10" ht="54.2" x14ac:dyDescent="0.25">
      <c r="A37" s="13">
        <v>101</v>
      </c>
      <c r="B37" s="14">
        <v>44168</v>
      </c>
      <c r="C37" s="16" t="s">
        <v>120</v>
      </c>
      <c r="D37" s="6" t="s">
        <v>121</v>
      </c>
      <c r="E37" s="15">
        <v>50000</v>
      </c>
      <c r="F37" s="15">
        <f t="shared" si="0"/>
        <v>6636.1404207313026</v>
      </c>
      <c r="G37" s="16" t="s">
        <v>122</v>
      </c>
      <c r="H37" s="17" t="s">
        <v>9</v>
      </c>
      <c r="I37" s="16" t="s">
        <v>124</v>
      </c>
      <c r="J37" s="19">
        <v>44300</v>
      </c>
    </row>
    <row r="38" spans="1:10" ht="67.75" x14ac:dyDescent="0.25">
      <c r="A38" s="13">
        <v>102</v>
      </c>
      <c r="B38" s="14">
        <v>44307</v>
      </c>
      <c r="C38" s="16" t="s">
        <v>126</v>
      </c>
      <c r="D38" s="6" t="s">
        <v>127</v>
      </c>
      <c r="E38" s="15">
        <v>50000</v>
      </c>
      <c r="F38" s="15">
        <f t="shared" si="0"/>
        <v>6636.1404207313026</v>
      </c>
      <c r="G38" s="16" t="s">
        <v>128</v>
      </c>
      <c r="H38" s="17" t="s">
        <v>9</v>
      </c>
      <c r="I38" s="16" t="s">
        <v>131</v>
      </c>
      <c r="J38" s="19">
        <v>44333</v>
      </c>
    </row>
    <row r="39" spans="1:10" ht="40.65" x14ac:dyDescent="0.25">
      <c r="A39" s="13">
        <v>103</v>
      </c>
      <c r="B39" s="14">
        <v>44306</v>
      </c>
      <c r="C39" s="16" t="s">
        <v>129</v>
      </c>
      <c r="D39" s="6" t="s">
        <v>132</v>
      </c>
      <c r="E39" s="15">
        <v>7000</v>
      </c>
      <c r="F39" s="15">
        <f t="shared" si="0"/>
        <v>929.05965890238235</v>
      </c>
      <c r="G39" s="16" t="s">
        <v>130</v>
      </c>
      <c r="H39" s="17" t="s">
        <v>9</v>
      </c>
      <c r="I39" s="16" t="s">
        <v>131</v>
      </c>
      <c r="J39" s="19">
        <v>44333</v>
      </c>
    </row>
    <row r="40" spans="1:10" ht="67.75" x14ac:dyDescent="0.25">
      <c r="A40" s="13">
        <v>105</v>
      </c>
      <c r="B40" s="14">
        <v>44335</v>
      </c>
      <c r="C40" s="16" t="s">
        <v>133</v>
      </c>
      <c r="D40" s="6" t="s">
        <v>134</v>
      </c>
      <c r="E40" s="15">
        <v>10000</v>
      </c>
      <c r="F40" s="15">
        <f t="shared" si="0"/>
        <v>1327.2280841462605</v>
      </c>
      <c r="G40" s="16" t="s">
        <v>135</v>
      </c>
      <c r="H40" s="17" t="s">
        <v>9</v>
      </c>
      <c r="I40" s="16" t="s">
        <v>34</v>
      </c>
      <c r="J40" s="19">
        <v>44348</v>
      </c>
    </row>
    <row r="41" spans="1:10" ht="67.75" x14ac:dyDescent="0.25">
      <c r="A41" s="13">
        <v>107</v>
      </c>
      <c r="B41" s="14">
        <v>44363</v>
      </c>
      <c r="C41" s="16" t="s">
        <v>136</v>
      </c>
      <c r="D41" s="6" t="s">
        <v>137</v>
      </c>
      <c r="E41" s="15">
        <f>4461.7</f>
        <v>4461.7</v>
      </c>
      <c r="F41" s="15">
        <f t="shared" si="0"/>
        <v>592.16935430353703</v>
      </c>
      <c r="G41" s="16" t="s">
        <v>138</v>
      </c>
      <c r="H41" s="17" t="s">
        <v>9</v>
      </c>
      <c r="I41" s="16" t="s">
        <v>139</v>
      </c>
      <c r="J41" s="19">
        <v>44379</v>
      </c>
    </row>
    <row r="42" spans="1:10" ht="81.3" x14ac:dyDescent="0.25">
      <c r="A42" s="13">
        <v>109</v>
      </c>
      <c r="B42" s="14">
        <v>44410</v>
      </c>
      <c r="C42" s="16" t="s">
        <v>140</v>
      </c>
      <c r="D42" s="6" t="s">
        <v>143</v>
      </c>
      <c r="E42" s="15">
        <v>50000</v>
      </c>
      <c r="F42" s="15">
        <f t="shared" si="0"/>
        <v>6636.1404207313026</v>
      </c>
      <c r="G42" s="16" t="s">
        <v>141</v>
      </c>
      <c r="H42" s="17" t="s">
        <v>9</v>
      </c>
      <c r="I42" s="42" t="s">
        <v>142</v>
      </c>
      <c r="J42" s="19">
        <v>44488</v>
      </c>
    </row>
    <row r="43" spans="1:10" ht="67.75" x14ac:dyDescent="0.25">
      <c r="A43" s="13">
        <v>110</v>
      </c>
      <c r="B43" s="14">
        <v>44475</v>
      </c>
      <c r="C43" s="16" t="s">
        <v>117</v>
      </c>
      <c r="D43" s="6" t="s">
        <v>144</v>
      </c>
      <c r="E43" s="15">
        <v>5000</v>
      </c>
      <c r="F43" s="15">
        <f t="shared" si="0"/>
        <v>663.61404207313024</v>
      </c>
      <c r="G43" s="16" t="s">
        <v>145</v>
      </c>
      <c r="H43" s="37" t="s">
        <v>9</v>
      </c>
      <c r="I43" s="16" t="s">
        <v>146</v>
      </c>
      <c r="J43" s="19">
        <v>44488</v>
      </c>
    </row>
    <row r="44" spans="1:10" ht="54.2" x14ac:dyDescent="0.25">
      <c r="A44" s="13">
        <v>111</v>
      </c>
      <c r="B44" s="14">
        <v>44406</v>
      </c>
      <c r="C44" s="16" t="s">
        <v>147</v>
      </c>
      <c r="D44" s="6" t="s">
        <v>148</v>
      </c>
      <c r="E44" s="15">
        <v>50000</v>
      </c>
      <c r="F44" s="15">
        <f t="shared" si="0"/>
        <v>6636.1404207313026</v>
      </c>
      <c r="G44" s="16" t="s">
        <v>149</v>
      </c>
      <c r="H44" s="17" t="s">
        <v>9</v>
      </c>
      <c r="I44" s="16" t="s">
        <v>150</v>
      </c>
      <c r="J44" s="19">
        <v>44488</v>
      </c>
    </row>
    <row r="45" spans="1:10" ht="54.2" x14ac:dyDescent="0.25">
      <c r="A45" s="13">
        <v>112</v>
      </c>
      <c r="B45" s="14">
        <v>44497</v>
      </c>
      <c r="C45" s="16" t="s">
        <v>80</v>
      </c>
      <c r="D45" s="6" t="s">
        <v>151</v>
      </c>
      <c r="E45" s="15">
        <f>23862.1</f>
        <v>23862.1</v>
      </c>
      <c r="F45" s="15">
        <f t="shared" si="0"/>
        <v>3167.0449266706478</v>
      </c>
      <c r="G45" s="16" t="s">
        <v>152</v>
      </c>
      <c r="H45" s="17" t="s">
        <v>9</v>
      </c>
      <c r="I45" s="23" t="s">
        <v>83</v>
      </c>
      <c r="J45" s="19">
        <v>44503</v>
      </c>
    </row>
    <row r="46" spans="1:10" ht="54.2" x14ac:dyDescent="0.25">
      <c r="A46" s="13">
        <v>113</v>
      </c>
      <c r="B46" s="14">
        <v>43249</v>
      </c>
      <c r="C46" s="16" t="s">
        <v>101</v>
      </c>
      <c r="D46" s="6" t="s">
        <v>153</v>
      </c>
      <c r="E46" s="15">
        <v>50000</v>
      </c>
      <c r="F46" s="15">
        <f t="shared" si="0"/>
        <v>6636.1404207313026</v>
      </c>
      <c r="G46" s="16" t="s">
        <v>155</v>
      </c>
      <c r="H46" s="17" t="s">
        <v>9</v>
      </c>
      <c r="I46" s="16" t="s">
        <v>154</v>
      </c>
      <c r="J46" s="19">
        <v>44503</v>
      </c>
    </row>
    <row r="47" spans="1:10" ht="67.75" x14ac:dyDescent="0.25">
      <c r="A47" s="13">
        <v>114</v>
      </c>
      <c r="B47" s="14">
        <v>44503</v>
      </c>
      <c r="C47" s="16" t="s">
        <v>80</v>
      </c>
      <c r="D47" s="6" t="s">
        <v>156</v>
      </c>
      <c r="E47" s="15">
        <f>55214.5</f>
        <v>55214.5</v>
      </c>
      <c r="F47" s="15">
        <f t="shared" si="0"/>
        <v>7328.2235052093702</v>
      </c>
      <c r="G47" s="16" t="s">
        <v>157</v>
      </c>
      <c r="H47" s="17" t="s">
        <v>9</v>
      </c>
      <c r="I47" s="23" t="s">
        <v>83</v>
      </c>
      <c r="J47" s="19">
        <v>44519</v>
      </c>
    </row>
    <row r="48" spans="1:10" ht="81.3" x14ac:dyDescent="0.25">
      <c r="A48" s="13">
        <v>115</v>
      </c>
      <c r="B48" s="14">
        <v>44565</v>
      </c>
      <c r="C48" s="16" t="s">
        <v>62</v>
      </c>
      <c r="D48" s="6" t="s">
        <v>158</v>
      </c>
      <c r="E48" s="15">
        <v>21429.5</v>
      </c>
      <c r="F48" s="15">
        <f t="shared" si="0"/>
        <v>2844.1834229212291</v>
      </c>
      <c r="G48" s="16" t="s">
        <v>160</v>
      </c>
      <c r="H48" s="17" t="s">
        <v>9</v>
      </c>
      <c r="I48" s="16" t="s">
        <v>159</v>
      </c>
      <c r="J48" s="19">
        <v>44592</v>
      </c>
    </row>
    <row r="49" spans="1:10" ht="54.2" x14ac:dyDescent="0.25">
      <c r="A49" s="13">
        <v>116</v>
      </c>
      <c r="B49" s="18">
        <v>44640</v>
      </c>
      <c r="C49" s="16" t="s">
        <v>161</v>
      </c>
      <c r="D49" s="6" t="s">
        <v>163</v>
      </c>
      <c r="E49" s="15">
        <v>10300</v>
      </c>
      <c r="F49" s="15">
        <f t="shared" si="0"/>
        <v>1367.0449266706482</v>
      </c>
      <c r="G49" s="16" t="s">
        <v>162</v>
      </c>
      <c r="H49" s="17" t="s">
        <v>9</v>
      </c>
      <c r="I49" s="16" t="s">
        <v>164</v>
      </c>
      <c r="J49" s="24">
        <v>44663</v>
      </c>
    </row>
    <row r="50" spans="1:10" ht="40.65" x14ac:dyDescent="0.25">
      <c r="A50" s="13">
        <v>117</v>
      </c>
      <c r="B50" s="18">
        <v>44670</v>
      </c>
      <c r="C50" s="16" t="s">
        <v>54</v>
      </c>
      <c r="D50" s="6" t="s">
        <v>165</v>
      </c>
      <c r="E50" s="15">
        <v>10000</v>
      </c>
      <c r="F50" s="15">
        <f t="shared" si="0"/>
        <v>1327.2280841462605</v>
      </c>
      <c r="G50" s="16" t="s">
        <v>166</v>
      </c>
      <c r="H50" s="37" t="s">
        <v>9</v>
      </c>
      <c r="I50" s="16" t="s">
        <v>34</v>
      </c>
      <c r="J50" s="19">
        <v>44676</v>
      </c>
    </row>
    <row r="51" spans="1:10" ht="54.2" x14ac:dyDescent="0.25">
      <c r="A51" s="13">
        <v>118</v>
      </c>
      <c r="B51" s="18">
        <v>44677</v>
      </c>
      <c r="C51" s="16" t="s">
        <v>167</v>
      </c>
      <c r="D51" s="6" t="s">
        <v>168</v>
      </c>
      <c r="E51" s="15">
        <v>12855.44</v>
      </c>
      <c r="F51" s="15">
        <f t="shared" si="0"/>
        <v>1706.2101002057204</v>
      </c>
      <c r="G51" s="16" t="s">
        <v>169</v>
      </c>
      <c r="H51" s="37" t="s">
        <v>9</v>
      </c>
      <c r="I51" s="16" t="s">
        <v>170</v>
      </c>
      <c r="J51" s="24">
        <v>44680</v>
      </c>
    </row>
    <row r="52" spans="1:10" ht="81.3" x14ac:dyDescent="0.25">
      <c r="A52" s="13">
        <v>119</v>
      </c>
      <c r="B52" s="18">
        <v>44698</v>
      </c>
      <c r="C52" s="16" t="s">
        <v>133</v>
      </c>
      <c r="D52" s="6" t="s">
        <v>171</v>
      </c>
      <c r="E52" s="15">
        <v>10000</v>
      </c>
      <c r="F52" s="15">
        <f t="shared" si="0"/>
        <v>1327.2280841462605</v>
      </c>
      <c r="G52" s="16" t="s">
        <v>179</v>
      </c>
      <c r="H52" s="17" t="s">
        <v>9</v>
      </c>
      <c r="I52" s="16" t="s">
        <v>164</v>
      </c>
      <c r="J52" s="19">
        <v>44698</v>
      </c>
    </row>
    <row r="53" spans="1:10" ht="67.75" x14ac:dyDescent="0.25">
      <c r="A53" s="13">
        <v>120</v>
      </c>
      <c r="B53" s="18">
        <v>44698</v>
      </c>
      <c r="C53" s="16" t="s">
        <v>133</v>
      </c>
      <c r="D53" s="6" t="s">
        <v>172</v>
      </c>
      <c r="E53" s="15">
        <v>50000</v>
      </c>
      <c r="F53" s="15">
        <f t="shared" si="0"/>
        <v>6636.1404207313026</v>
      </c>
      <c r="G53" s="16" t="s">
        <v>178</v>
      </c>
      <c r="H53" s="17" t="s">
        <v>9</v>
      </c>
      <c r="I53" s="16" t="s">
        <v>164</v>
      </c>
      <c r="J53" s="19">
        <v>44698</v>
      </c>
    </row>
    <row r="54" spans="1:10" ht="67.75" x14ac:dyDescent="0.25">
      <c r="A54" s="49">
        <v>121</v>
      </c>
      <c r="B54" s="50">
        <v>44307</v>
      </c>
      <c r="C54" s="50" t="s">
        <v>126</v>
      </c>
      <c r="D54" s="6" t="s">
        <v>173</v>
      </c>
      <c r="E54" s="15">
        <v>10000</v>
      </c>
      <c r="F54" s="15">
        <f t="shared" si="0"/>
        <v>1327.2280841462605</v>
      </c>
      <c r="G54" s="16" t="s">
        <v>174</v>
      </c>
      <c r="H54" s="17" t="s">
        <v>9</v>
      </c>
      <c r="I54" s="16" t="s">
        <v>175</v>
      </c>
      <c r="J54" s="19">
        <v>44727</v>
      </c>
    </row>
    <row r="55" spans="1:10" ht="67.75" x14ac:dyDescent="0.25">
      <c r="A55" s="49">
        <v>122</v>
      </c>
      <c r="B55" s="50">
        <v>44722</v>
      </c>
      <c r="C55" s="50" t="s">
        <v>73</v>
      </c>
      <c r="D55" s="6" t="s">
        <v>176</v>
      </c>
      <c r="E55" s="15">
        <v>50000</v>
      </c>
      <c r="F55" s="15">
        <f t="shared" si="0"/>
        <v>6636.1404207313026</v>
      </c>
      <c r="G55" s="16" t="s">
        <v>177</v>
      </c>
      <c r="H55" s="37" t="s">
        <v>9</v>
      </c>
      <c r="I55" s="16" t="s">
        <v>164</v>
      </c>
      <c r="J55" s="19">
        <v>44727</v>
      </c>
    </row>
    <row r="56" spans="1:10" ht="54.2" x14ac:dyDescent="0.25">
      <c r="A56" s="49">
        <v>123</v>
      </c>
      <c r="B56" s="50">
        <v>44746</v>
      </c>
      <c r="C56" s="16" t="s">
        <v>101</v>
      </c>
      <c r="D56" s="6" t="s">
        <v>180</v>
      </c>
      <c r="E56" s="15">
        <v>47382.12</v>
      </c>
      <c r="F56" s="15">
        <f t="shared" si="0"/>
        <v>6288.688035038821</v>
      </c>
      <c r="G56" s="16" t="s">
        <v>182</v>
      </c>
      <c r="H56" s="17" t="s">
        <v>9</v>
      </c>
      <c r="I56" s="16" t="s">
        <v>181</v>
      </c>
      <c r="J56" s="19">
        <v>44747</v>
      </c>
    </row>
    <row r="57" spans="1:10" ht="67.75" x14ac:dyDescent="0.25">
      <c r="A57" s="49">
        <v>124</v>
      </c>
      <c r="B57" s="50">
        <v>44469</v>
      </c>
      <c r="C57" s="16" t="s">
        <v>62</v>
      </c>
      <c r="D57" s="6" t="s">
        <v>183</v>
      </c>
      <c r="E57" s="15">
        <v>800260.39</v>
      </c>
      <c r="F57" s="15">
        <f t="shared" si="0"/>
        <v>106212.80642378393</v>
      </c>
      <c r="G57" s="16" t="s">
        <v>184</v>
      </c>
      <c r="H57" s="17" t="s">
        <v>9</v>
      </c>
      <c r="I57" s="16" t="s">
        <v>61</v>
      </c>
      <c r="J57" s="19">
        <v>44893</v>
      </c>
    </row>
    <row r="58" spans="1:10" ht="67.75" x14ac:dyDescent="0.25">
      <c r="A58" s="49">
        <v>125</v>
      </c>
      <c r="B58" s="50">
        <v>44581</v>
      </c>
      <c r="C58" s="16" t="s">
        <v>62</v>
      </c>
      <c r="D58" s="6" t="s">
        <v>185</v>
      </c>
      <c r="E58" s="15">
        <v>66704.240000000005</v>
      </c>
      <c r="F58" s="15">
        <f t="shared" si="0"/>
        <v>8853.174065963236</v>
      </c>
      <c r="G58" s="16" t="s">
        <v>184</v>
      </c>
      <c r="H58" s="17" t="s">
        <v>9</v>
      </c>
      <c r="I58" s="16" t="s">
        <v>61</v>
      </c>
      <c r="J58" s="19" t="s">
        <v>186</v>
      </c>
    </row>
    <row r="59" spans="1:10" ht="40.65" x14ac:dyDescent="0.25">
      <c r="A59" s="49">
        <v>126</v>
      </c>
      <c r="B59" s="50">
        <v>44497</v>
      </c>
      <c r="C59" s="16" t="s">
        <v>80</v>
      </c>
      <c r="D59" s="6" t="s">
        <v>187</v>
      </c>
      <c r="E59" s="15">
        <v>54315.4</v>
      </c>
      <c r="F59" s="15">
        <f t="shared" si="0"/>
        <v>7208.8924281637801</v>
      </c>
      <c r="G59" s="16" t="s">
        <v>188</v>
      </c>
      <c r="H59" s="17" t="s">
        <v>9</v>
      </c>
      <c r="I59" s="23" t="s">
        <v>83</v>
      </c>
      <c r="J59" s="19">
        <v>44893</v>
      </c>
    </row>
    <row r="60" spans="1:10" ht="81.3" x14ac:dyDescent="0.25">
      <c r="A60" s="49">
        <v>127</v>
      </c>
      <c r="B60" s="50">
        <v>44903</v>
      </c>
      <c r="C60" s="50" t="s">
        <v>189</v>
      </c>
      <c r="D60" s="6" t="s">
        <v>190</v>
      </c>
      <c r="E60" s="52">
        <v>50000</v>
      </c>
      <c r="F60" s="15">
        <f t="shared" si="0"/>
        <v>6636.1404207313026</v>
      </c>
      <c r="G60" s="53" t="s">
        <v>191</v>
      </c>
      <c r="H60" s="17" t="s">
        <v>9</v>
      </c>
      <c r="I60" s="53" t="s">
        <v>192</v>
      </c>
      <c r="J60" s="54">
        <v>44905</v>
      </c>
    </row>
    <row r="61" spans="1:10" ht="40.65" x14ac:dyDescent="0.25">
      <c r="A61" s="49" t="s">
        <v>193</v>
      </c>
      <c r="B61" s="50" t="s">
        <v>194</v>
      </c>
      <c r="C61" s="50" t="s">
        <v>227</v>
      </c>
      <c r="D61" s="51" t="s">
        <v>195</v>
      </c>
      <c r="E61" s="52">
        <v>135347.4</v>
      </c>
      <c r="F61" s="15">
        <f t="shared" si="0"/>
        <v>17963.687039617758</v>
      </c>
      <c r="G61" s="53" t="s">
        <v>228</v>
      </c>
      <c r="H61" s="53" t="s">
        <v>196</v>
      </c>
      <c r="I61" s="53" t="s">
        <v>40</v>
      </c>
      <c r="J61" s="54">
        <v>110669</v>
      </c>
    </row>
    <row r="62" spans="1:10" x14ac:dyDescent="0.25">
      <c r="A62" s="56" t="s">
        <v>197</v>
      </c>
      <c r="B62" s="56"/>
      <c r="C62" s="56"/>
      <c r="D62" s="56"/>
      <c r="E62" s="20">
        <f>SUM(E6:E61)</f>
        <v>3147480.9600000004</v>
      </c>
      <c r="F62" s="20">
        <f>SUM(F6:F61)</f>
        <v>417742.51244276314</v>
      </c>
      <c r="G62" s="21"/>
      <c r="H62" s="21"/>
      <c r="I62" s="41"/>
      <c r="J62" s="21"/>
    </row>
    <row r="63" spans="1:10" x14ac:dyDescent="0.25">
      <c r="A63" s="43"/>
      <c r="B63" s="44"/>
      <c r="C63" s="44"/>
      <c r="D63" s="45"/>
      <c r="E63" s="46"/>
      <c r="F63" s="46"/>
      <c r="G63" s="47"/>
      <c r="H63" s="47"/>
      <c r="I63" s="48"/>
      <c r="J63" s="25"/>
    </row>
    <row r="64" spans="1:10" ht="27.1" x14ac:dyDescent="0.25">
      <c r="A64" s="43">
        <v>128</v>
      </c>
      <c r="B64" s="14">
        <v>43924</v>
      </c>
      <c r="C64" s="16" t="s">
        <v>80</v>
      </c>
      <c r="D64" s="6" t="s">
        <v>198</v>
      </c>
      <c r="E64" s="15">
        <v>16000</v>
      </c>
      <c r="F64" s="15">
        <f>E64/7.5345</f>
        <v>2123.5649346340169</v>
      </c>
      <c r="G64" s="16" t="s">
        <v>199</v>
      </c>
      <c r="H64" s="17" t="s">
        <v>200</v>
      </c>
      <c r="I64" s="23"/>
      <c r="J64" s="19">
        <v>45205</v>
      </c>
    </row>
    <row r="65" spans="1:10" ht="54.2" x14ac:dyDescent="0.25">
      <c r="A65" s="51">
        <v>129</v>
      </c>
      <c r="B65" s="50">
        <v>45020</v>
      </c>
      <c r="C65" s="50" t="s">
        <v>201</v>
      </c>
      <c r="D65" s="51" t="s">
        <v>214</v>
      </c>
      <c r="E65" s="52">
        <f>10000</f>
        <v>10000</v>
      </c>
      <c r="F65" s="55">
        <v>10000</v>
      </c>
      <c r="G65" s="53" t="s">
        <v>202</v>
      </c>
      <c r="H65" s="53" t="s">
        <v>203</v>
      </c>
      <c r="I65" s="53" t="s">
        <v>204</v>
      </c>
      <c r="J65" s="54">
        <v>45044</v>
      </c>
    </row>
    <row r="66" spans="1:10" ht="54.2" x14ac:dyDescent="0.25">
      <c r="A66" s="51">
        <v>130</v>
      </c>
      <c r="B66" s="50">
        <v>45015</v>
      </c>
      <c r="C66" s="50" t="s">
        <v>205</v>
      </c>
      <c r="D66" s="51" t="s">
        <v>215</v>
      </c>
      <c r="E66" s="52">
        <f>10000</f>
        <v>10000</v>
      </c>
      <c r="F66" s="52">
        <v>10000</v>
      </c>
      <c r="G66" s="53" t="s">
        <v>202</v>
      </c>
      <c r="H66" s="53" t="s">
        <v>206</v>
      </c>
      <c r="I66" s="53" t="s">
        <v>204</v>
      </c>
      <c r="J66" s="54">
        <v>45044</v>
      </c>
    </row>
    <row r="67" spans="1:10" ht="54.2" x14ac:dyDescent="0.25">
      <c r="A67" s="51">
        <v>131</v>
      </c>
      <c r="B67" s="50">
        <v>44911</v>
      </c>
      <c r="C67" s="50" t="s">
        <v>207</v>
      </c>
      <c r="D67" s="51" t="s">
        <v>217</v>
      </c>
      <c r="E67" s="52">
        <v>50000</v>
      </c>
      <c r="F67" s="52">
        <f>E67/7.5345</f>
        <v>6636.1404207313026</v>
      </c>
      <c r="G67" s="53" t="s">
        <v>202</v>
      </c>
      <c r="H67" s="53" t="s">
        <v>208</v>
      </c>
      <c r="I67" s="53" t="s">
        <v>204</v>
      </c>
      <c r="J67" s="54">
        <v>45046</v>
      </c>
    </row>
    <row r="68" spans="1:10" ht="67.75" x14ac:dyDescent="0.25">
      <c r="A68" s="51">
        <v>132</v>
      </c>
      <c r="B68" s="50">
        <v>45072</v>
      </c>
      <c r="C68" s="50" t="s">
        <v>209</v>
      </c>
      <c r="D68" s="51" t="s">
        <v>216</v>
      </c>
      <c r="E68" s="52">
        <v>2000</v>
      </c>
      <c r="F68" s="52">
        <v>2000</v>
      </c>
      <c r="G68" s="53" t="s">
        <v>211</v>
      </c>
      <c r="H68" s="53" t="s">
        <v>210</v>
      </c>
      <c r="I68" s="53" t="s">
        <v>212</v>
      </c>
      <c r="J68" s="54">
        <v>45078</v>
      </c>
    </row>
    <row r="69" spans="1:10" ht="40.65" x14ac:dyDescent="0.25">
      <c r="A69" s="51">
        <v>133</v>
      </c>
      <c r="B69" s="50">
        <v>44995</v>
      </c>
      <c r="C69" s="50" t="s">
        <v>220</v>
      </c>
      <c r="D69" s="51" t="s">
        <v>221</v>
      </c>
      <c r="E69" s="52">
        <v>10000</v>
      </c>
      <c r="F69" s="52">
        <v>10000</v>
      </c>
      <c r="G69" s="53" t="s">
        <v>222</v>
      </c>
      <c r="H69" s="53" t="s">
        <v>223</v>
      </c>
      <c r="I69" s="53" t="s">
        <v>224</v>
      </c>
      <c r="J69" s="54" t="s">
        <v>225</v>
      </c>
    </row>
    <row r="70" spans="1:10" x14ac:dyDescent="0.25">
      <c r="A70" s="56" t="s">
        <v>218</v>
      </c>
      <c r="B70" s="56"/>
      <c r="C70" s="56"/>
      <c r="D70" s="56"/>
      <c r="E70" s="20"/>
      <c r="F70" s="20">
        <f>SUM(F64:F69)</f>
        <v>40759.705355365324</v>
      </c>
      <c r="G70" s="21"/>
      <c r="H70" s="21"/>
      <c r="I70" s="41"/>
      <c r="J70" s="21"/>
    </row>
    <row r="71" spans="1:10" x14ac:dyDescent="0.25">
      <c r="A71" s="56" t="s">
        <v>219</v>
      </c>
      <c r="B71" s="56"/>
      <c r="C71" s="56"/>
      <c r="D71" s="56"/>
      <c r="E71" s="20"/>
      <c r="F71" s="20">
        <f>F62+F70</f>
        <v>458502.21779812849</v>
      </c>
      <c r="G71" s="21"/>
      <c r="H71" s="21"/>
      <c r="I71" s="41"/>
      <c r="J71" s="21"/>
    </row>
  </sheetData>
  <mergeCells count="3">
    <mergeCell ref="A62:D62"/>
    <mergeCell ref="A70:D70"/>
    <mergeCell ref="A71:D71"/>
  </mergeCells>
  <phoneticPr fontId="6" type="noConversion"/>
  <pageMargins left="0.7" right="0.7" top="0.75" bottom="0.75" header="0.3" footer="0.3"/>
  <pageSetup paperSize="9" scale="7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26"/>
  <sheetViews>
    <sheetView topLeftCell="A7" zoomScale="110" zoomScaleNormal="110" workbookViewId="0">
      <selection activeCell="L8" sqref="L8"/>
    </sheetView>
  </sheetViews>
  <sheetFormatPr defaultColWidth="9.140625" defaultRowHeight="13.55" x14ac:dyDescent="0.25"/>
  <cols>
    <col min="1" max="1" width="5" style="4" customWidth="1"/>
    <col min="2" max="2" width="27.42578125" style="4" bestFit="1" customWidth="1"/>
    <col min="3" max="3" width="13.28515625" style="4" customWidth="1"/>
    <col min="4" max="4" width="27.5703125" style="4" customWidth="1"/>
    <col min="5" max="5" width="20.85546875" style="5" customWidth="1"/>
    <col min="6" max="6" width="32.5703125" style="4" customWidth="1"/>
    <col min="7" max="7" width="18.85546875" style="4" customWidth="1"/>
    <col min="8" max="8" width="14.7109375" style="4" customWidth="1"/>
    <col min="9" max="9" width="18.7109375" style="4" customWidth="1"/>
    <col min="10" max="16384" width="9.140625" style="4"/>
  </cols>
  <sheetData>
    <row r="1" spans="1:9" ht="14.3" x14ac:dyDescent="0.25">
      <c r="A1" s="28" t="s">
        <v>229</v>
      </c>
      <c r="B1"/>
      <c r="C1"/>
      <c r="D1"/>
      <c r="E1" s="29"/>
      <c r="F1"/>
      <c r="G1"/>
      <c r="H1"/>
      <c r="I1"/>
    </row>
    <row r="2" spans="1:9" s="1" customFormat="1" ht="15.9" customHeight="1" x14ac:dyDescent="0.3">
      <c r="A2" t="s">
        <v>230</v>
      </c>
      <c r="B2" s="28"/>
      <c r="C2" s="28"/>
      <c r="D2" s="28"/>
      <c r="E2" s="30"/>
      <c r="F2" s="28"/>
      <c r="G2" s="28"/>
      <c r="H2" s="28"/>
      <c r="I2" s="28"/>
    </row>
    <row r="3" spans="1:9" ht="14.3" x14ac:dyDescent="0.25">
      <c r="A3"/>
      <c r="B3"/>
      <c r="C3"/>
      <c r="D3"/>
      <c r="E3" s="29"/>
      <c r="F3"/>
      <c r="G3"/>
      <c r="H3"/>
      <c r="I3"/>
    </row>
    <row r="4" spans="1:9" ht="42.8" x14ac:dyDescent="0.25">
      <c r="A4" s="2" t="s">
        <v>0</v>
      </c>
      <c r="B4" s="2" t="s">
        <v>14</v>
      </c>
      <c r="C4" s="2" t="s">
        <v>12</v>
      </c>
      <c r="D4" s="2" t="s">
        <v>2</v>
      </c>
      <c r="E4" s="2" t="s">
        <v>13</v>
      </c>
      <c r="F4" s="2" t="s">
        <v>5</v>
      </c>
      <c r="G4" s="2" t="s">
        <v>6</v>
      </c>
      <c r="H4" s="2" t="s">
        <v>7</v>
      </c>
      <c r="I4" s="2" t="s">
        <v>1</v>
      </c>
    </row>
    <row r="5" spans="1:9" ht="57.05" x14ac:dyDescent="0.25">
      <c r="A5" s="31" t="s">
        <v>8</v>
      </c>
      <c r="B5" s="32" t="s">
        <v>18</v>
      </c>
      <c r="C5" s="33">
        <v>43678</v>
      </c>
      <c r="D5" s="34" t="s">
        <v>17</v>
      </c>
      <c r="E5" s="35">
        <f>1100000/7.5345</f>
        <v>145995.08925608866</v>
      </c>
      <c r="F5" s="32" t="s">
        <v>19</v>
      </c>
      <c r="G5" s="32" t="s">
        <v>20</v>
      </c>
      <c r="H5" s="32" t="s">
        <v>110</v>
      </c>
      <c r="I5" s="26"/>
    </row>
    <row r="6" spans="1:9" ht="57.05" x14ac:dyDescent="0.25">
      <c r="A6" s="31" t="s">
        <v>10</v>
      </c>
      <c r="B6" s="32" t="s">
        <v>25</v>
      </c>
      <c r="C6" s="33">
        <v>44063</v>
      </c>
      <c r="D6" s="34" t="s">
        <v>21</v>
      </c>
      <c r="E6" s="35">
        <f>1000000/7.5345</f>
        <v>132722.80841462605</v>
      </c>
      <c r="F6" s="32" t="s">
        <v>22</v>
      </c>
      <c r="G6" s="32" t="s">
        <v>23</v>
      </c>
      <c r="H6" s="32" t="s">
        <v>24</v>
      </c>
      <c r="I6" s="26"/>
    </row>
    <row r="7" spans="1:9" ht="57.05" x14ac:dyDescent="0.25">
      <c r="A7" s="31" t="s">
        <v>11</v>
      </c>
      <c r="B7" s="32" t="s">
        <v>25</v>
      </c>
      <c r="C7" s="33">
        <v>44063</v>
      </c>
      <c r="D7" s="34" t="s">
        <v>26</v>
      </c>
      <c r="E7" s="35">
        <f>10693684.7/7.5345</f>
        <v>1419295.8656845177</v>
      </c>
      <c r="F7" s="32" t="s">
        <v>22</v>
      </c>
      <c r="G7" s="32" t="s">
        <v>23</v>
      </c>
      <c r="H7" s="32" t="s">
        <v>24</v>
      </c>
      <c r="I7" s="26" t="s">
        <v>231</v>
      </c>
    </row>
    <row r="8" spans="1:9" ht="57.05" x14ac:dyDescent="0.25">
      <c r="A8" s="31" t="s">
        <v>109</v>
      </c>
      <c r="B8" s="32" t="s">
        <v>25</v>
      </c>
      <c r="C8" s="33">
        <v>44063</v>
      </c>
      <c r="D8" s="34" t="s">
        <v>27</v>
      </c>
      <c r="E8" s="35">
        <f>10693684.7/7.5345</f>
        <v>1419295.8656845177</v>
      </c>
      <c r="F8" s="32" t="s">
        <v>22</v>
      </c>
      <c r="G8" s="32" t="s">
        <v>23</v>
      </c>
      <c r="H8" s="32" t="s">
        <v>24</v>
      </c>
      <c r="I8" s="26" t="s">
        <v>231</v>
      </c>
    </row>
    <row r="9" spans="1:9" ht="42.8" x14ac:dyDescent="0.25">
      <c r="A9" s="31">
        <v>4</v>
      </c>
      <c r="B9" s="32" t="s">
        <v>15</v>
      </c>
      <c r="C9" s="33">
        <v>44546</v>
      </c>
      <c r="D9" s="36" t="s">
        <v>28</v>
      </c>
      <c r="E9" s="35">
        <f>100000/7.5345</f>
        <v>13272.280841462605</v>
      </c>
      <c r="F9" s="32" t="s">
        <v>29</v>
      </c>
      <c r="G9" s="32" t="s">
        <v>30</v>
      </c>
      <c r="H9" s="33">
        <v>45291</v>
      </c>
      <c r="I9" s="26"/>
    </row>
    <row r="10" spans="1:9" ht="42.8" x14ac:dyDescent="0.25">
      <c r="A10" s="31">
        <v>5</v>
      </c>
      <c r="B10" s="32" t="s">
        <v>15</v>
      </c>
      <c r="C10" s="33">
        <v>44546</v>
      </c>
      <c r="D10" s="36" t="s">
        <v>32</v>
      </c>
      <c r="E10" s="35">
        <f>100000/7.5345</f>
        <v>13272.280841462605</v>
      </c>
      <c r="F10" s="32" t="s">
        <v>29</v>
      </c>
      <c r="G10" s="32" t="s">
        <v>31</v>
      </c>
      <c r="H10" s="33">
        <v>45291</v>
      </c>
      <c r="I10" s="26"/>
    </row>
    <row r="11" spans="1:9" ht="14.3" x14ac:dyDescent="0.25">
      <c r="A11" s="56" t="s">
        <v>16</v>
      </c>
      <c r="B11" s="56"/>
      <c r="C11" s="56"/>
      <c r="D11" s="56"/>
      <c r="E11" s="20">
        <f>SUM(E5:E10)-(E6+E7)</f>
        <v>1591835.5166235319</v>
      </c>
      <c r="F11" s="21"/>
      <c r="G11" s="21"/>
      <c r="H11" s="21"/>
      <c r="I11" s="21"/>
    </row>
    <row r="15" spans="1:9" x14ac:dyDescent="0.25">
      <c r="E15" s="4"/>
    </row>
    <row r="16" spans="1:9" x14ac:dyDescent="0.25">
      <c r="E16" s="4"/>
    </row>
    <row r="17" spans="5:5" x14ac:dyDescent="0.25">
      <c r="E17" s="4"/>
    </row>
    <row r="18" spans="5:5" x14ac:dyDescent="0.25">
      <c r="E18" s="4"/>
    </row>
    <row r="19" spans="5:5" x14ac:dyDescent="0.25">
      <c r="E19" s="4"/>
    </row>
    <row r="20" spans="5:5" x14ac:dyDescent="0.25">
      <c r="E20" s="4"/>
    </row>
    <row r="21" spans="5:5" x14ac:dyDescent="0.25">
      <c r="E21" s="4"/>
    </row>
    <row r="22" spans="5:5" x14ac:dyDescent="0.25">
      <c r="E22" s="4"/>
    </row>
    <row r="23" spans="5:5" x14ac:dyDescent="0.25">
      <c r="E23" s="4"/>
    </row>
    <row r="24" spans="5:5" x14ac:dyDescent="0.25">
      <c r="E24" s="4"/>
    </row>
    <row r="25" spans="5:5" x14ac:dyDescent="0.25">
      <c r="E25" s="4"/>
    </row>
    <row r="26" spans="5:5" x14ac:dyDescent="0.25">
      <c r="E26" s="4"/>
    </row>
  </sheetData>
  <mergeCells count="1">
    <mergeCell ref="A11:D11"/>
  </mergeCells>
  <phoneticPr fontId="6" type="noConversion"/>
  <pageMargins left="0.7" right="0.7" top="0.75" bottom="0.75" header="0.3" footer="0.3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Radni listovi</vt:lpstr>
      </vt:variant>
      <vt:variant>
        <vt:i4>2</vt:i4>
      </vt:variant>
      <vt:variant>
        <vt:lpstr>Imenovani rasponi</vt:lpstr>
      </vt:variant>
      <vt:variant>
        <vt:i4>1</vt:i4>
      </vt:variant>
    </vt:vector>
  </HeadingPairs>
  <TitlesOfParts>
    <vt:vector size="3" baseType="lpstr">
      <vt:lpstr>Primljena jamstva </vt:lpstr>
      <vt:lpstr>Dana jamstva</vt:lpstr>
      <vt:lpstr>'Primljena jamstva '!Podrucje_ispisa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2024-02-15T09:09:38Z</cp:lastPrinted>
  <dcterms:created xsi:type="dcterms:W3CDTF">2023-02-15T13:01:19Z</dcterms:created>
  <dcterms:modified xsi:type="dcterms:W3CDTF">2024-05-27T08:35:09Z</dcterms:modified>
</cp:coreProperties>
</file>